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kobzeva\Desktop\"/>
    </mc:Choice>
  </mc:AlternateContent>
  <bookViews>
    <workbookView xWindow="0" yWindow="0" windowWidth="28800" windowHeight="11835"/>
  </bookViews>
  <sheets>
    <sheet name="2014-2015" sheetId="20" r:id="rId1"/>
  </sheets>
  <definedNames>
    <definedName name="_xlnm.Print_Area" localSheetId="0">'2014-2015'!$A$1:$AR$31</definedName>
  </definedNames>
  <calcPr calcId="152511"/>
</workbook>
</file>

<file path=xl/calcChain.xml><?xml version="1.0" encoding="utf-8"?>
<calcChain xmlns="http://schemas.openxmlformats.org/spreadsheetml/2006/main">
  <c r="AS27" i="20" l="1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AB27" i="20" s="1"/>
  <c r="Z26" i="20"/>
  <c r="Z27" i="20" s="1"/>
  <c r="Y26" i="20"/>
  <c r="W26" i="20"/>
  <c r="V26" i="20"/>
  <c r="U26" i="20"/>
  <c r="S26" i="20"/>
  <c r="R26" i="20"/>
  <c r="Q26" i="20"/>
  <c r="O26" i="20"/>
  <c r="N26" i="20"/>
  <c r="M26" i="20"/>
  <c r="L26" i="20"/>
  <c r="K26" i="20"/>
  <c r="L27" i="20" s="1"/>
  <c r="I26" i="20"/>
  <c r="H26" i="20"/>
  <c r="G26" i="20"/>
  <c r="F26" i="20"/>
  <c r="D26" i="20"/>
  <c r="E26" i="20" s="1"/>
  <c r="C26" i="20"/>
  <c r="C27" i="20" s="1"/>
  <c r="AT25" i="20"/>
  <c r="AS25" i="20"/>
  <c r="AQ25" i="20"/>
  <c r="AP25" i="20"/>
  <c r="AN25" i="20"/>
  <c r="AM25" i="20"/>
  <c r="P25" i="20"/>
  <c r="J25" i="20"/>
  <c r="AP24" i="20"/>
  <c r="AM24" i="20"/>
  <c r="X24" i="20"/>
  <c r="AT24" i="20" s="1"/>
  <c r="T24" i="20"/>
  <c r="AS24" i="20" s="1"/>
  <c r="P24" i="20"/>
  <c r="AN24" i="20" s="1"/>
  <c r="AO24" i="20" s="1"/>
  <c r="J24" i="20"/>
  <c r="AQ24" i="20" s="1"/>
  <c r="AR24" i="20" s="1"/>
  <c r="E24" i="20"/>
  <c r="AM23" i="20"/>
  <c r="X23" i="20"/>
  <c r="T23" i="20"/>
  <c r="AP23" i="20" s="1"/>
  <c r="P23" i="20"/>
  <c r="AT23" i="20" s="1"/>
  <c r="J23" i="20"/>
  <c r="AQ23" i="20" s="1"/>
  <c r="E23" i="20"/>
  <c r="AP22" i="20"/>
  <c r="X22" i="20"/>
  <c r="T22" i="20"/>
  <c r="AM22" i="20" s="1"/>
  <c r="P22" i="20"/>
  <c r="AN22" i="20" s="1"/>
  <c r="AO22" i="20" s="1"/>
  <c r="J22" i="20"/>
  <c r="AQ22" i="20" s="1"/>
  <c r="AR22" i="20" s="1"/>
  <c r="E22" i="20"/>
  <c r="X21" i="20"/>
  <c r="AT21" i="20" s="1"/>
  <c r="T21" i="20"/>
  <c r="AS21" i="20" s="1"/>
  <c r="P21" i="20"/>
  <c r="J21" i="20"/>
  <c r="AN21" i="20" s="1"/>
  <c r="E21" i="20"/>
  <c r="AP20" i="20"/>
  <c r="AM20" i="20"/>
  <c r="X20" i="20"/>
  <c r="AT20" i="20" s="1"/>
  <c r="T20" i="20"/>
  <c r="AS20" i="20" s="1"/>
  <c r="P20" i="20"/>
  <c r="AN20" i="20" s="1"/>
  <c r="AO20" i="20" s="1"/>
  <c r="J20" i="20"/>
  <c r="AQ20" i="20" s="1"/>
  <c r="AR20" i="20" s="1"/>
  <c r="E20" i="20"/>
  <c r="AM19" i="20"/>
  <c r="X19" i="20"/>
  <c r="T19" i="20"/>
  <c r="AP19" i="20" s="1"/>
  <c r="P19" i="20"/>
  <c r="AT19" i="20" s="1"/>
  <c r="J19" i="20"/>
  <c r="AQ19" i="20" s="1"/>
  <c r="E19" i="20"/>
  <c r="AP18" i="20"/>
  <c r="AN18" i="20"/>
  <c r="X18" i="20"/>
  <c r="T18" i="20"/>
  <c r="AM18" i="20" s="1"/>
  <c r="P18" i="20"/>
  <c r="AT18" i="20" s="1"/>
  <c r="J18" i="20"/>
  <c r="AQ18" i="20" s="1"/>
  <c r="AR18" i="20" s="1"/>
  <c r="E18" i="20"/>
  <c r="X17" i="20"/>
  <c r="AT17" i="20" s="1"/>
  <c r="T17" i="20"/>
  <c r="AM17" i="20" s="1"/>
  <c r="P17" i="20"/>
  <c r="J17" i="20"/>
  <c r="AN17" i="20" s="1"/>
  <c r="E17" i="20"/>
  <c r="AP16" i="20"/>
  <c r="AM16" i="20"/>
  <c r="X16" i="20"/>
  <c r="AT16" i="20" s="1"/>
  <c r="T16" i="20"/>
  <c r="AS16" i="20" s="1"/>
  <c r="P16" i="20"/>
  <c r="AN16" i="20" s="1"/>
  <c r="AO16" i="20" s="1"/>
  <c r="J16" i="20"/>
  <c r="AQ16" i="20" s="1"/>
  <c r="AR16" i="20" s="1"/>
  <c r="E16" i="20"/>
  <c r="AM15" i="20"/>
  <c r="X15" i="20"/>
  <c r="T15" i="20"/>
  <c r="AP15" i="20" s="1"/>
  <c r="P15" i="20"/>
  <c r="AT15" i="20" s="1"/>
  <c r="J15" i="20"/>
  <c r="AQ15" i="20" s="1"/>
  <c r="AR15" i="20" s="1"/>
  <c r="E15" i="20"/>
  <c r="AP14" i="20"/>
  <c r="X14" i="20"/>
  <c r="T14" i="20"/>
  <c r="AM14" i="20" s="1"/>
  <c r="P14" i="20"/>
  <c r="AT14" i="20" s="1"/>
  <c r="J14" i="20"/>
  <c r="AQ14" i="20" s="1"/>
  <c r="AR14" i="20" s="1"/>
  <c r="E14" i="20"/>
  <c r="X13" i="20"/>
  <c r="AT13" i="20" s="1"/>
  <c r="T13" i="20"/>
  <c r="AM13" i="20" s="1"/>
  <c r="P13" i="20"/>
  <c r="J13" i="20"/>
  <c r="AN13" i="20" s="1"/>
  <c r="E13" i="20"/>
  <c r="AP12" i="20"/>
  <c r="AM12" i="20"/>
  <c r="X12" i="20"/>
  <c r="AT12" i="20" s="1"/>
  <c r="T12" i="20"/>
  <c r="AS12" i="20" s="1"/>
  <c r="P12" i="20"/>
  <c r="AN12" i="20" s="1"/>
  <c r="AO12" i="20" s="1"/>
  <c r="J12" i="20"/>
  <c r="AQ12" i="20" s="1"/>
  <c r="AR12" i="20" s="1"/>
  <c r="E12" i="20"/>
  <c r="AM11" i="20"/>
  <c r="X11" i="20"/>
  <c r="T11" i="20"/>
  <c r="AP11" i="20" s="1"/>
  <c r="P11" i="20"/>
  <c r="AT11" i="20" s="1"/>
  <c r="J11" i="20"/>
  <c r="AQ11" i="20" s="1"/>
  <c r="AR11" i="20" s="1"/>
  <c r="E11" i="20"/>
  <c r="AP10" i="20"/>
  <c r="AN10" i="20"/>
  <c r="X10" i="20"/>
  <c r="T10" i="20"/>
  <c r="AM10" i="20" s="1"/>
  <c r="P10" i="20"/>
  <c r="AT10" i="20" s="1"/>
  <c r="J10" i="20"/>
  <c r="AQ10" i="20" s="1"/>
  <c r="AR10" i="20" s="1"/>
  <c r="E10" i="20"/>
  <c r="X9" i="20"/>
  <c r="AT9" i="20" s="1"/>
  <c r="T9" i="20"/>
  <c r="AS9" i="20" s="1"/>
  <c r="P9" i="20"/>
  <c r="J9" i="20"/>
  <c r="AN9" i="20" s="1"/>
  <c r="E9" i="20"/>
  <c r="AP8" i="20"/>
  <c r="AM8" i="20"/>
  <c r="X8" i="20"/>
  <c r="AT8" i="20" s="1"/>
  <c r="T8" i="20"/>
  <c r="AS8" i="20" s="1"/>
  <c r="P8" i="20"/>
  <c r="AN8" i="20" s="1"/>
  <c r="AO8" i="20" s="1"/>
  <c r="J8" i="20"/>
  <c r="AQ8" i="20" s="1"/>
  <c r="AR8" i="20" s="1"/>
  <c r="E8" i="20"/>
  <c r="AM7" i="20"/>
  <c r="X7" i="20"/>
  <c r="T7" i="20"/>
  <c r="AP7" i="20" s="1"/>
  <c r="P7" i="20"/>
  <c r="AT7" i="20" s="1"/>
  <c r="J7" i="20"/>
  <c r="J26" i="20" s="1"/>
  <c r="E7" i="20"/>
  <c r="AP6" i="20"/>
  <c r="X6" i="20"/>
  <c r="T6" i="20"/>
  <c r="AM6" i="20" s="1"/>
  <c r="P6" i="20"/>
  <c r="AN6" i="20" s="1"/>
  <c r="J6" i="20"/>
  <c r="AQ6" i="20" s="1"/>
  <c r="AR6" i="20" s="1"/>
  <c r="E6" i="20"/>
  <c r="X5" i="20"/>
  <c r="X26" i="20" s="1"/>
  <c r="T5" i="20"/>
  <c r="T26" i="20" s="1"/>
  <c r="P5" i="20"/>
  <c r="P26" i="20" s="1"/>
  <c r="J5" i="20"/>
  <c r="AN5" i="20" s="1"/>
  <c r="E5" i="20"/>
  <c r="P27" i="20" l="1"/>
  <c r="AT27" i="20" s="1"/>
  <c r="AT26" i="20"/>
  <c r="AO10" i="20"/>
  <c r="AO13" i="20"/>
  <c r="AO17" i="20"/>
  <c r="AR19" i="20"/>
  <c r="AR23" i="20"/>
  <c r="AS26" i="20"/>
  <c r="X27" i="20"/>
  <c r="AO6" i="20"/>
  <c r="AO18" i="20"/>
  <c r="G27" i="20"/>
  <c r="U29" i="20"/>
  <c r="AN14" i="20"/>
  <c r="AO14" i="20" s="1"/>
  <c r="AP5" i="20"/>
  <c r="AT5" i="20"/>
  <c r="AS6" i="20"/>
  <c r="AN7" i="20"/>
  <c r="AO7" i="20" s="1"/>
  <c r="AP9" i="20"/>
  <c r="AS10" i="20"/>
  <c r="AN11" i="20"/>
  <c r="AO11" i="20" s="1"/>
  <c r="AP13" i="20"/>
  <c r="AS14" i="20"/>
  <c r="AN15" i="20"/>
  <c r="AO15" i="20" s="1"/>
  <c r="AP17" i="20"/>
  <c r="AS18" i="20"/>
  <c r="AN19" i="20"/>
  <c r="AO19" i="20" s="1"/>
  <c r="AP21" i="20"/>
  <c r="AS22" i="20"/>
  <c r="AN23" i="20"/>
  <c r="AO23" i="20" s="1"/>
  <c r="AS5" i="20"/>
  <c r="AQ7" i="20"/>
  <c r="AR7" i="20" s="1"/>
  <c r="AS13" i="20"/>
  <c r="AM5" i="20"/>
  <c r="AM26" i="20" s="1"/>
  <c r="AQ5" i="20"/>
  <c r="AT6" i="20"/>
  <c r="AS7" i="20"/>
  <c r="AM9" i="20"/>
  <c r="AO9" i="20" s="1"/>
  <c r="AQ9" i="20"/>
  <c r="AR9" i="20" s="1"/>
  <c r="AQ13" i="20"/>
  <c r="AM21" i="20"/>
  <c r="AO21" i="20" s="1"/>
  <c r="AQ21" i="20"/>
  <c r="AR21" i="20" s="1"/>
  <c r="AT22" i="20"/>
  <c r="AS23" i="20"/>
  <c r="AS17" i="20"/>
  <c r="AS11" i="20"/>
  <c r="AS15" i="20"/>
  <c r="AQ17" i="20"/>
  <c r="AS19" i="20"/>
  <c r="AM27" i="20" l="1"/>
  <c r="AR13" i="20"/>
  <c r="AO5" i="20"/>
  <c r="AR5" i="20"/>
  <c r="AQ26" i="20"/>
  <c r="AP26" i="20"/>
  <c r="AP27" i="20" s="1"/>
  <c r="AN26" i="20"/>
  <c r="AO26" i="20" s="1"/>
  <c r="AR17" i="20"/>
  <c r="AR26" i="20" l="1"/>
</calcChain>
</file>

<file path=xl/sharedStrings.xml><?xml version="1.0" encoding="utf-8"?>
<sst xmlns="http://schemas.openxmlformats.org/spreadsheetml/2006/main" count="82" uniqueCount="70">
  <si>
    <t>МО</t>
  </si>
  <si>
    <t>Александровск-Сахалинский район</t>
  </si>
  <si>
    <t>Анивский</t>
  </si>
  <si>
    <t>Бошняковское</t>
  </si>
  <si>
    <t>городской округ Южно-Сахалинск</t>
  </si>
  <si>
    <t>Долинский</t>
  </si>
  <si>
    <t>Корсаковский</t>
  </si>
  <si>
    <t>Курильский</t>
  </si>
  <si>
    <t>Макаровский</t>
  </si>
  <si>
    <t>Невельский</t>
  </si>
  <si>
    <t>Ногликский</t>
  </si>
  <si>
    <t>Охинский</t>
  </si>
  <si>
    <t>Поронайский</t>
  </si>
  <si>
    <t>Северо-Курильский</t>
  </si>
  <si>
    <t>Смирныховский</t>
  </si>
  <si>
    <t>Томаринский</t>
  </si>
  <si>
    <t>Тымовский</t>
  </si>
  <si>
    <t>Углегорское</t>
  </si>
  <si>
    <t>Холмский</t>
  </si>
  <si>
    <t>Шахтерское</t>
  </si>
  <si>
    <t>Южно-Курильский</t>
  </si>
  <si>
    <t>Всего по региону</t>
  </si>
  <si>
    <t>Всего начислено за июнь 2015</t>
  </si>
  <si>
    <t>Всего оплачено июнь 2015</t>
  </si>
  <si>
    <t>№</t>
  </si>
  <si>
    <t>Всего начислено за июль 2015</t>
  </si>
  <si>
    <t>Всего оплачено июль 2015</t>
  </si>
  <si>
    <t>Всего начислено за август 2015</t>
  </si>
  <si>
    <t>Всего оплачено август 2015</t>
  </si>
  <si>
    <t>Всего начислено за сентябрь 2015</t>
  </si>
  <si>
    <t>Всего оплачено сентябрь 2015</t>
  </si>
  <si>
    <t>Всего начислено за октябрь 2015</t>
  </si>
  <si>
    <t>Всего оплачено октябрь 2015</t>
  </si>
  <si>
    <t>Всего оплачено ноябрь 2015</t>
  </si>
  <si>
    <t>Всего начислено за ноябрь 2015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</si>
  <si>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</si>
  <si>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</si>
  <si>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</si>
  <si>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</si>
  <si>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</si>
  <si>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</si>
  <si>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Оплата   Соцзащита</t>
  </si>
  <si>
    <t>Оплата по ОСВ</t>
  </si>
  <si>
    <t>% собираемости</t>
  </si>
  <si>
    <t>ПУТЬ                          Всего оплачено декабрь 2015 на 31.12.2015</t>
  </si>
  <si>
    <t>НВС</t>
  </si>
  <si>
    <t>Минус оплата соцзащиты</t>
  </si>
  <si>
    <t>Перерасчет за Январь-Март</t>
  </si>
  <si>
    <t>Оплачено по ОСВ</t>
  </si>
  <si>
    <t xml:space="preserve">Начислено по ОСВ </t>
  </si>
  <si>
    <t>Взаимозачет в т.ч.</t>
  </si>
  <si>
    <t>Задолженность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</si>
  <si>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</si>
  <si>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</si>
  <si>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</si>
  <si>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</si>
  <si>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</si>
  <si>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>Начислено взносы на капитальный ремонт</t>
  </si>
  <si>
    <t xml:space="preserve">Всего оплачено </t>
  </si>
  <si>
    <t xml:space="preserve">Начислено взносы на капитальный ремонт </t>
  </si>
  <si>
    <t>2016</t>
  </si>
  <si>
    <t>в т.ч. начислено за 2016 год</t>
  </si>
  <si>
    <t>в т.ч. оплачено за 2016 год</t>
  </si>
  <si>
    <t>Начислено за период Ноябрь 2014 по Декабрь 2015 г</t>
  </si>
  <si>
    <t>Оплачено за период Ноябрь 2014 по Декабрь 2015 г</t>
  </si>
  <si>
    <t>2014-2016</t>
  </si>
  <si>
    <t>2014-2015</t>
  </si>
  <si>
    <t>Начислено за период                      2014-2016 г</t>
  </si>
  <si>
    <t>Оплачено за период                         2014-2016 г</t>
  </si>
  <si>
    <t>Собираемость  взносов на КР за период 2014-2016 год                    ( по состоянию на 01.07.2016)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</si>
</sst>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indexed="64"/>
      </right>
      <top style="thin">
        <color rgb="FF595959"/>
      </top>
      <bottom style="thin">
        <color rgb="FF595959"/>
      </bottom>
      <diagonal/>
    </border>
    <border>
      <left style="medium">
        <color indexed="64"/>
      </left>
      <right style="thin">
        <color rgb="FF59595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95959"/>
      </right>
      <top/>
      <bottom style="thin">
        <color rgb="FF5959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595959"/>
      </right>
      <top/>
      <bottom/>
      <diagonal/>
    </border>
    <border>
      <left style="thin">
        <color rgb="FF595959"/>
      </left>
      <right style="medium">
        <color indexed="64"/>
      </right>
      <top/>
      <bottom/>
      <diagonal/>
    </border>
    <border>
      <left style="thin">
        <color rgb="FF69696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95959"/>
      </left>
      <right style="medium">
        <color indexed="64"/>
      </right>
      <top/>
      <bottom style="thin">
        <color rgb="FF59595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69696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595959"/>
      </top>
      <bottom style="thin">
        <color rgb="FF595959"/>
      </bottom>
      <diagonal/>
    </border>
    <border>
      <left style="medium">
        <color indexed="64"/>
      </left>
      <right style="medium">
        <color indexed="64"/>
      </right>
      <top style="thin">
        <color rgb="FF59595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595959"/>
      </bottom>
      <diagonal/>
    </border>
    <border>
      <left style="medium">
        <color indexed="64"/>
      </left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 style="medium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59595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595959"/>
      </top>
      <bottom/>
      <diagonal/>
    </border>
    <border>
      <left style="medium">
        <color indexed="64"/>
      </left>
      <right style="thin">
        <color indexed="64"/>
      </right>
      <top style="thin">
        <color rgb="FF595959"/>
      </top>
      <bottom style="thin">
        <color rgb="FF595959"/>
      </bottom>
      <diagonal/>
    </border>
    <border>
      <left style="medium">
        <color indexed="64"/>
      </left>
      <right style="thin">
        <color indexed="64"/>
      </right>
      <top style="thin">
        <color rgb="FF595959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696969"/>
      </left>
      <right style="medium">
        <color indexed="64"/>
      </right>
      <top style="medium">
        <color indexed="64"/>
      </top>
      <bottom/>
      <diagonal/>
    </border>
    <border>
      <left style="thin">
        <color rgb="FF696969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696969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69696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59595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69696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5959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59595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0" xfId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6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4" fontId="2" fillId="0" borderId="79" xfId="0" applyNumberFormat="1" applyFont="1" applyFill="1" applyBorder="1" applyAlignment="1">
      <alignment horizontal="right" vertical="center" wrapText="1"/>
    </xf>
    <xf numFmtId="4" fontId="2" fillId="0" borderId="48" xfId="0" applyNumberFormat="1" applyFont="1" applyFill="1" applyBorder="1" applyAlignment="1">
      <alignment horizontal="right" vertical="center" wrapText="1"/>
    </xf>
    <xf numFmtId="4" fontId="2" fillId="0" borderId="7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84" xfId="0" applyNumberFormat="1" applyFont="1" applyFill="1" applyBorder="1" applyAlignment="1">
      <alignment horizontal="right" vertical="center" wrapText="1"/>
    </xf>
    <xf numFmtId="4" fontId="2" fillId="0" borderId="49" xfId="0" applyNumberFormat="1" applyFont="1" applyFill="1" applyBorder="1" applyAlignment="1">
      <alignment horizontal="right" vertical="center" wrapText="1"/>
    </xf>
    <xf numFmtId="4" fontId="2" fillId="0" borderId="59" xfId="0" applyNumberFormat="1" applyFont="1" applyFill="1" applyBorder="1" applyAlignment="1">
      <alignment horizontal="right" vertical="center" wrapText="1"/>
    </xf>
    <xf numFmtId="4" fontId="2" fillId="0" borderId="81" xfId="0" applyNumberFormat="1" applyFont="1" applyFill="1" applyBorder="1" applyAlignment="1">
      <alignment horizontal="right" vertical="center" wrapText="1"/>
    </xf>
    <xf numFmtId="4" fontId="2" fillId="0" borderId="55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9" fontId="2" fillId="0" borderId="21" xfId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4" fontId="2" fillId="0" borderId="50" xfId="0" applyNumberFormat="1" applyFont="1" applyFill="1" applyBorder="1" applyAlignment="1">
      <alignment horizontal="right" vertical="center" wrapText="1"/>
    </xf>
    <xf numFmtId="4" fontId="2" fillId="0" borderId="46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67" xfId="0" applyNumberFormat="1" applyFont="1" applyFill="1" applyBorder="1" applyAlignment="1">
      <alignment horizontal="right" vertical="center" wrapText="1"/>
    </xf>
    <xf numFmtId="4" fontId="2" fillId="0" borderId="51" xfId="0" applyNumberFormat="1" applyFont="1" applyFill="1" applyBorder="1" applyAlignment="1">
      <alignment horizontal="right" vertical="center" wrapText="1"/>
    </xf>
    <xf numFmtId="4" fontId="2" fillId="0" borderId="60" xfId="0" applyNumberFormat="1" applyFont="1" applyFill="1" applyBorder="1" applyAlignment="1">
      <alignment horizontal="right" vertical="center" wrapText="1"/>
    </xf>
    <xf numFmtId="9" fontId="2" fillId="0" borderId="42" xfId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4" fontId="2" fillId="0" borderId="39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4" fontId="2" fillId="0" borderId="52" xfId="0" applyNumberFormat="1" applyFont="1" applyFill="1" applyBorder="1" applyAlignment="1">
      <alignment horizontal="right" vertical="center" wrapText="1"/>
    </xf>
    <xf numFmtId="4" fontId="2" fillId="0" borderId="53" xfId="0" applyNumberFormat="1" applyFont="1" applyFill="1" applyBorder="1" applyAlignment="1">
      <alignment horizontal="right" vertical="center" wrapText="1"/>
    </xf>
    <xf numFmtId="4" fontId="4" fillId="0" borderId="53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68" xfId="0" applyNumberFormat="1" applyFont="1" applyFill="1" applyBorder="1" applyAlignment="1">
      <alignment horizontal="right" vertical="center" wrapText="1"/>
    </xf>
    <xf numFmtId="4" fontId="2" fillId="0" borderId="69" xfId="0" applyNumberFormat="1" applyFont="1" applyFill="1" applyBorder="1" applyAlignment="1">
      <alignment horizontal="right" vertical="center" wrapText="1"/>
    </xf>
    <xf numFmtId="4" fontId="2" fillId="0" borderId="70" xfId="0" applyNumberFormat="1" applyFont="1" applyFill="1" applyBorder="1" applyAlignment="1">
      <alignment horizontal="right" vertical="center" wrapText="1"/>
    </xf>
    <xf numFmtId="4" fontId="2" fillId="0" borderId="74" xfId="0" applyNumberFormat="1" applyFont="1" applyFill="1" applyBorder="1" applyAlignment="1">
      <alignment horizontal="right" vertical="center" wrapText="1"/>
    </xf>
    <xf numFmtId="4" fontId="2" fillId="0" borderId="61" xfId="0" applyNumberFormat="1" applyFont="1" applyFill="1" applyBorder="1" applyAlignment="1">
      <alignment horizontal="right" vertical="center" wrapText="1"/>
    </xf>
    <xf numFmtId="4" fontId="2" fillId="0" borderId="76" xfId="0" applyNumberFormat="1" applyFont="1" applyFill="1" applyBorder="1" applyAlignment="1">
      <alignment horizontal="right" vertical="center" wrapText="1"/>
    </xf>
    <xf numFmtId="4" fontId="2" fillId="0" borderId="75" xfId="0" applyNumberFormat="1" applyFont="1" applyFill="1" applyBorder="1" applyAlignment="1">
      <alignment horizontal="right" vertical="center" wrapText="1"/>
    </xf>
    <xf numFmtId="4" fontId="2" fillId="0" borderId="54" xfId="0" applyNumberFormat="1" applyFont="1" applyFill="1" applyBorder="1" applyAlignment="1">
      <alignment horizontal="right" vertical="center" wrapText="1"/>
    </xf>
    <xf numFmtId="4" fontId="2" fillId="0" borderId="82" xfId="0" applyNumberFormat="1" applyFont="1" applyFill="1" applyBorder="1" applyAlignment="1">
      <alignment horizontal="right" vertical="center" wrapText="1"/>
    </xf>
    <xf numFmtId="9" fontId="2" fillId="0" borderId="65" xfId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5" fillId="0" borderId="45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83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14" fontId="2" fillId="0" borderId="36" xfId="0" applyNumberFormat="1" applyFont="1" applyFill="1" applyBorder="1" applyAlignment="1">
      <alignment horizontal="center" vertical="center"/>
    </xf>
    <xf numFmtId="14" fontId="2" fillId="0" borderId="66" xfId="0" applyNumberFormat="1" applyFont="1" applyFill="1" applyBorder="1" applyAlignment="1">
      <alignment horizontal="center" vertical="center"/>
    </xf>
    <xf numFmtId="4" fontId="3" fillId="0" borderId="80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14" fontId="2" fillId="0" borderId="72" xfId="0" applyNumberFormat="1" applyFont="1" applyFill="1" applyBorder="1" applyAlignment="1">
      <alignment horizontal="center" vertical="center"/>
    </xf>
    <xf numFmtId="14" fontId="2" fillId="0" borderId="77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4" xfId="0" applyNumberFormat="1" applyFont="1" applyFill="1" applyBorder="1" applyAlignment="1">
      <alignment horizontal="right" vertical="center" wrapText="1"/>
    </xf>
    <xf numFmtId="9" fontId="3" fillId="0" borderId="87" xfId="1" applyFont="1" applyFill="1" applyBorder="1" applyAlignment="1">
      <alignment horizontal="center" vertical="center"/>
    </xf>
    <xf numFmtId="9" fontId="3" fillId="0" borderId="42" xfId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4" fontId="2" fillId="0" borderId="86" xfId="0" applyNumberFormat="1" applyFont="1" applyFill="1" applyBorder="1" applyAlignment="1">
      <alignment horizontal="right" vertical="center" wrapText="1"/>
    </xf>
    <xf numFmtId="4" fontId="2" fillId="0" borderId="88" xfId="0" applyNumberFormat="1" applyFont="1" applyFill="1" applyBorder="1" applyAlignment="1">
      <alignment horizontal="right" vertical="center" wrapText="1"/>
    </xf>
    <xf numFmtId="9" fontId="3" fillId="0" borderId="64" xfId="1" applyFont="1" applyFill="1" applyBorder="1" applyAlignment="1">
      <alignment horizontal="center" vertical="center" wrapText="1"/>
    </xf>
    <xf numFmtId="9" fontId="3" fillId="0" borderId="65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zoomScale="80" zoomScaleNormal="80" zoomScaleSheetLayoutView="70" workbookViewId="0">
      <selection activeCell="D34" sqref="D34"/>
    </sheetView>
  </sheetViews>
  <sheetFormatPr defaultRowHeight="15.75" x14ac:dyDescent="0.2"/>
  <cols>
    <col min="1" max="1" width="4.85546875" style="1" customWidth="1"/>
    <col min="2" max="2" width="27.5703125" style="2" customWidth="1"/>
    <col min="3" max="3" width="18.5703125" style="2" customWidth="1"/>
    <col min="4" max="4" width="19.140625" style="2" customWidth="1"/>
    <col min="5" max="5" width="8.42578125" style="2" customWidth="1"/>
    <col min="6" max="6" width="15.5703125" style="2" hidden="1" customWidth="1"/>
    <col min="7" max="7" width="13.85546875" style="2" hidden="1" customWidth="1"/>
    <col min="8" max="9" width="15.28515625" style="2" hidden="1" customWidth="1"/>
    <col min="10" max="10" width="15.85546875" style="2" hidden="1" customWidth="1"/>
    <col min="11" max="11" width="15.5703125" style="2" hidden="1" customWidth="1"/>
    <col min="12" max="12" width="15.28515625" style="2" hidden="1" customWidth="1"/>
    <col min="13" max="13" width="15.42578125" style="2" hidden="1" customWidth="1"/>
    <col min="14" max="15" width="16.28515625" style="2" hidden="1" customWidth="1"/>
    <col min="16" max="16" width="16" style="2" hidden="1" customWidth="1"/>
    <col min="17" max="18" width="16.42578125" style="2" hidden="1" customWidth="1"/>
    <col min="19" max="19" width="14.42578125" style="2" hidden="1" customWidth="1"/>
    <col min="20" max="20" width="16.140625" style="2" hidden="1" customWidth="1"/>
    <col min="21" max="21" width="16" style="2" hidden="1" customWidth="1"/>
    <col min="22" max="22" width="16.42578125" style="2" hidden="1" customWidth="1"/>
    <col min="23" max="23" width="14.5703125" style="2" hidden="1" customWidth="1"/>
    <col min="24" max="24" width="16.140625" style="2" hidden="1" customWidth="1"/>
    <col min="25" max="25" width="16.7109375" style="2" hidden="1" customWidth="1"/>
    <col min="26" max="26" width="16.28515625" style="2" hidden="1" customWidth="1"/>
    <col min="27" max="27" width="16.42578125" style="2" hidden="1" customWidth="1"/>
    <col min="28" max="28" width="17.85546875" style="2" hidden="1" customWidth="1"/>
    <col min="29" max="29" width="15.7109375" style="2" hidden="1" customWidth="1"/>
    <col min="30" max="30" width="16.140625" style="2" hidden="1" customWidth="1"/>
    <col min="31" max="31" width="15.7109375" style="2" hidden="1" customWidth="1"/>
    <col min="32" max="32" width="14.85546875" style="2" hidden="1" customWidth="1"/>
    <col min="33" max="33" width="15.7109375" style="2" hidden="1" customWidth="1"/>
    <col min="34" max="34" width="14.85546875" style="2" hidden="1" customWidth="1"/>
    <col min="35" max="35" width="15.7109375" style="2" hidden="1" customWidth="1"/>
    <col min="36" max="36" width="17" style="2" hidden="1" customWidth="1"/>
    <col min="37" max="37" width="15.7109375" style="2" hidden="1" customWidth="1"/>
    <col min="38" max="38" width="15.28515625" style="2" hidden="1" customWidth="1"/>
    <col min="39" max="39" width="17.28515625" style="2" hidden="1" customWidth="1"/>
    <col min="40" max="40" width="18" style="2" hidden="1" customWidth="1"/>
    <col min="41" max="41" width="8.7109375" style="2" hidden="1" customWidth="1"/>
    <col min="42" max="42" width="18.85546875" style="2" hidden="1" customWidth="1"/>
    <col min="43" max="43" width="19.5703125" style="3" hidden="1" customWidth="1"/>
    <col min="44" max="44" width="8.28515625" style="2" hidden="1" customWidth="1"/>
    <col min="45" max="45" width="16.7109375" style="2" hidden="1" customWidth="1"/>
    <col min="46" max="46" width="14.5703125" style="2" hidden="1" customWidth="1"/>
    <col min="47" max="16384" width="9.140625" style="2"/>
  </cols>
  <sheetData>
    <row r="1" spans="1:46" ht="48.75" customHeight="1" x14ac:dyDescent="0.2">
      <c r="B1" s="126" t="s">
        <v>69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</row>
    <row r="2" spans="1:46" ht="14.85" customHeight="1" thickBot="1" x14ac:dyDescent="0.25"/>
    <row r="3" spans="1:46" s="4" customFormat="1" ht="17.25" customHeight="1" thickBot="1" x14ac:dyDescent="0.25">
      <c r="A3" s="131" t="s">
        <v>24</v>
      </c>
      <c r="B3" s="114" t="s">
        <v>0</v>
      </c>
      <c r="C3" s="128" t="s">
        <v>66</v>
      </c>
      <c r="D3" s="129"/>
      <c r="E3" s="109" t="s">
        <v>43</v>
      </c>
      <c r="F3" s="111" t="s">
        <v>52</v>
      </c>
      <c r="G3" s="119"/>
      <c r="H3" s="119"/>
      <c r="I3" s="119"/>
      <c r="J3" s="112"/>
      <c r="K3" s="111" t="s">
        <v>53</v>
      </c>
      <c r="L3" s="112"/>
      <c r="M3" s="120" t="s">
        <v>54</v>
      </c>
      <c r="N3" s="121"/>
      <c r="O3" s="121"/>
      <c r="P3" s="122"/>
      <c r="Q3" s="111" t="s">
        <v>55</v>
      </c>
      <c r="R3" s="119"/>
      <c r="S3" s="119"/>
      <c r="T3" s="119"/>
      <c r="U3" s="119"/>
      <c r="V3" s="119"/>
      <c r="W3" s="119"/>
      <c r="X3" s="112"/>
      <c r="Y3" s="111" t="s">
        <v>56</v>
      </c>
      <c r="Z3" s="112"/>
      <c r="AA3" s="119" t="s">
        <v>35</v>
      </c>
      <c r="AB3" s="119"/>
      <c r="AC3" s="111" t="s">
        <v>36</v>
      </c>
      <c r="AD3" s="112"/>
      <c r="AE3" s="111" t="s">
        <v>37</v>
      </c>
      <c r="AF3" s="112"/>
      <c r="AG3" s="111" t="s">
        <v>38</v>
      </c>
      <c r="AH3" s="112"/>
      <c r="AI3" s="111" t="s">
        <v>39</v>
      </c>
      <c r="AJ3" s="112"/>
      <c r="AK3" s="111" t="s">
        <v>40</v>
      </c>
      <c r="AL3" s="112"/>
      <c r="AM3" s="119" t="s">
        <v>60</v>
      </c>
      <c r="AN3" s="112"/>
      <c r="AO3" s="109" t="s">
        <v>43</v>
      </c>
      <c r="AP3" s="111" t="s">
        <v>65</v>
      </c>
      <c r="AQ3" s="112"/>
      <c r="AR3" s="109" t="s">
        <v>43</v>
      </c>
    </row>
    <row r="4" spans="1:46" s="19" customFormat="1" ht="73.5" customHeight="1" thickBot="1" x14ac:dyDescent="0.25">
      <c r="A4" s="132"/>
      <c r="B4" s="118"/>
      <c r="C4" s="10" t="s">
        <v>63</v>
      </c>
      <c r="D4" s="106" t="s">
        <v>64</v>
      </c>
      <c r="E4" s="110"/>
      <c r="F4" s="5" t="s">
        <v>57</v>
      </c>
      <c r="G4" s="6" t="s">
        <v>41</v>
      </c>
      <c r="H4" s="7" t="s">
        <v>42</v>
      </c>
      <c r="I4" s="7" t="s">
        <v>44</v>
      </c>
      <c r="J4" s="106" t="s">
        <v>58</v>
      </c>
      <c r="K4" s="5" t="s">
        <v>59</v>
      </c>
      <c r="L4" s="106" t="s">
        <v>58</v>
      </c>
      <c r="M4" s="5" t="s">
        <v>59</v>
      </c>
      <c r="N4" s="8" t="s">
        <v>42</v>
      </c>
      <c r="O4" s="9" t="s">
        <v>46</v>
      </c>
      <c r="P4" s="106" t="s">
        <v>58</v>
      </c>
      <c r="Q4" s="10" t="s">
        <v>49</v>
      </c>
      <c r="R4" s="9" t="s">
        <v>47</v>
      </c>
      <c r="S4" s="9" t="s">
        <v>50</v>
      </c>
      <c r="T4" s="11" t="s">
        <v>59</v>
      </c>
      <c r="U4" s="7" t="s">
        <v>48</v>
      </c>
      <c r="V4" s="9" t="s">
        <v>47</v>
      </c>
      <c r="W4" s="12" t="s">
        <v>50</v>
      </c>
      <c r="X4" s="13" t="s">
        <v>58</v>
      </c>
      <c r="Y4" s="5" t="s">
        <v>59</v>
      </c>
      <c r="Z4" s="14" t="s">
        <v>58</v>
      </c>
      <c r="AA4" s="15" t="s">
        <v>22</v>
      </c>
      <c r="AB4" s="16" t="s">
        <v>23</v>
      </c>
      <c r="AC4" s="17" t="s">
        <v>25</v>
      </c>
      <c r="AD4" s="14" t="s">
        <v>26</v>
      </c>
      <c r="AE4" s="17" t="s">
        <v>27</v>
      </c>
      <c r="AF4" s="14" t="s">
        <v>28</v>
      </c>
      <c r="AG4" s="17" t="s">
        <v>29</v>
      </c>
      <c r="AH4" s="14" t="s">
        <v>30</v>
      </c>
      <c r="AI4" s="17" t="s">
        <v>31</v>
      </c>
      <c r="AJ4" s="14" t="s">
        <v>32</v>
      </c>
      <c r="AK4" s="17" t="s">
        <v>34</v>
      </c>
      <c r="AL4" s="16" t="s">
        <v>33</v>
      </c>
      <c r="AM4" s="17" t="s">
        <v>61</v>
      </c>
      <c r="AN4" s="14" t="s">
        <v>62</v>
      </c>
      <c r="AO4" s="110"/>
      <c r="AP4" s="18" t="s">
        <v>67</v>
      </c>
      <c r="AQ4" s="8" t="s">
        <v>68</v>
      </c>
      <c r="AR4" s="110"/>
    </row>
    <row r="5" spans="1:46" ht="31.5" x14ac:dyDescent="0.2">
      <c r="A5" s="20">
        <v>1</v>
      </c>
      <c r="B5" s="21" t="s">
        <v>1</v>
      </c>
      <c r="C5" s="107">
        <v>18267921.77</v>
      </c>
      <c r="D5" s="108">
        <v>13015884.299999999</v>
      </c>
      <c r="E5" s="38">
        <f>D5/C5</f>
        <v>0.7124994547204041</v>
      </c>
      <c r="F5" s="23">
        <v>1092715.43</v>
      </c>
      <c r="G5" s="24">
        <v>0</v>
      </c>
      <c r="H5" s="24">
        <v>870603.82</v>
      </c>
      <c r="I5" s="24">
        <v>322096.53999999998</v>
      </c>
      <c r="J5" s="25">
        <f>H5-I5+G5</f>
        <v>548507.28</v>
      </c>
      <c r="K5" s="26">
        <v>1072930.53</v>
      </c>
      <c r="L5" s="25">
        <v>545003.66</v>
      </c>
      <c r="M5" s="23">
        <v>1109409.7</v>
      </c>
      <c r="N5" s="27">
        <v>1082891.57</v>
      </c>
      <c r="O5" s="24">
        <v>654159.75999999989</v>
      </c>
      <c r="P5" s="28">
        <f>N5-O5</f>
        <v>428731.81000000017</v>
      </c>
      <c r="Q5" s="23">
        <v>1028216.16</v>
      </c>
      <c r="R5" s="24">
        <v>22331.700000000186</v>
      </c>
      <c r="S5" s="24"/>
      <c r="T5" s="24">
        <f>Q5-R5</f>
        <v>1005884.4599999998</v>
      </c>
      <c r="U5" s="24">
        <v>702529.61</v>
      </c>
      <c r="V5" s="29">
        <v>12125.509999999776</v>
      </c>
      <c r="W5" s="30"/>
      <c r="X5" s="31">
        <f t="shared" ref="X5:X24" si="0">U5-V5</f>
        <v>690404.10000000021</v>
      </c>
      <c r="Y5" s="32">
        <v>1071946.3400000001</v>
      </c>
      <c r="Z5" s="33">
        <v>1535763.58</v>
      </c>
      <c r="AA5" s="34">
        <v>1074717.68</v>
      </c>
      <c r="AB5" s="35">
        <v>722013.78</v>
      </c>
      <c r="AC5" s="32"/>
      <c r="AD5" s="33"/>
      <c r="AE5" s="32"/>
      <c r="AF5" s="33"/>
      <c r="AG5" s="32"/>
      <c r="AH5" s="33"/>
      <c r="AI5" s="32"/>
      <c r="AJ5" s="33"/>
      <c r="AK5" s="32"/>
      <c r="AL5" s="35"/>
      <c r="AM5" s="32">
        <f>F5+K5+M5+T5+Y5+AA5+AC5</f>
        <v>6427604.1399999997</v>
      </c>
      <c r="AN5" s="33">
        <f>J5+L5+P5+X5+Z5+AB5+AD5</f>
        <v>4470424.21</v>
      </c>
      <c r="AO5" s="38">
        <f>AN5/AM5</f>
        <v>0.69550397202899306</v>
      </c>
      <c r="AP5" s="36">
        <f t="shared" ref="AP5:AP25" si="1">C5+F5+K5+M5+T5+Y5+AA5+AC5+AE5+AG5+AI5+AK5</f>
        <v>24695525.91</v>
      </c>
      <c r="AQ5" s="37">
        <f t="shared" ref="AQ5:AQ25" si="2">D5+J5+L5+P5+X5+Z5+AB5+AD5+AF5+AH5+AJ5+AL5</f>
        <v>17486308.509999998</v>
      </c>
      <c r="AR5" s="38">
        <f>AQ5/AP5</f>
        <v>0.70807597188765425</v>
      </c>
      <c r="AS5" s="39">
        <f t="shared" ref="AS5:AS26" si="3">T5+M5+K5+F5</f>
        <v>4280940.1199999992</v>
      </c>
      <c r="AT5" s="39">
        <f t="shared" ref="AT5:AT27" si="4">L5+P5+X5+J5</f>
        <v>2212646.8500000006</v>
      </c>
    </row>
    <row r="6" spans="1:46" x14ac:dyDescent="0.2">
      <c r="A6" s="40">
        <v>2</v>
      </c>
      <c r="B6" s="41" t="s">
        <v>2</v>
      </c>
      <c r="C6" s="42">
        <v>23125901.639999997</v>
      </c>
      <c r="D6" s="22">
        <v>18471719.610000003</v>
      </c>
      <c r="E6" s="50">
        <f t="shared" ref="E6:E24" si="5">D6/C6</f>
        <v>0.79874592124227362</v>
      </c>
      <c r="F6" s="43">
        <v>1303962</v>
      </c>
      <c r="G6" s="44">
        <v>0</v>
      </c>
      <c r="H6" s="44">
        <v>1028017.57</v>
      </c>
      <c r="I6" s="44">
        <v>123294.12</v>
      </c>
      <c r="J6" s="45">
        <f t="shared" ref="J6:J25" si="6">H6-I6+G6</f>
        <v>904723.45</v>
      </c>
      <c r="K6" s="46">
        <v>1292464.4099999999</v>
      </c>
      <c r="L6" s="45">
        <v>1055385.31</v>
      </c>
      <c r="M6" s="43">
        <v>1331352.48</v>
      </c>
      <c r="N6" s="47">
        <v>1619639.35</v>
      </c>
      <c r="O6" s="44">
        <v>601915.68000000005</v>
      </c>
      <c r="P6" s="28">
        <f t="shared" ref="P6:P25" si="7">N6-O6</f>
        <v>1017723.67</v>
      </c>
      <c r="Q6" s="43">
        <v>1354731.34</v>
      </c>
      <c r="R6" s="44">
        <v>42376.799999999814</v>
      </c>
      <c r="S6" s="44"/>
      <c r="T6" s="44">
        <f t="shared" ref="T6:T24" si="8">Q6-R6</f>
        <v>1312354.5400000003</v>
      </c>
      <c r="U6" s="44">
        <v>1142650.1399999999</v>
      </c>
      <c r="V6" s="44">
        <v>32997.10999999987</v>
      </c>
      <c r="W6" s="30"/>
      <c r="X6" s="31">
        <f t="shared" si="0"/>
        <v>1109653.03</v>
      </c>
      <c r="Y6" s="43">
        <v>1346166.71</v>
      </c>
      <c r="Z6" s="48">
        <v>850647.44</v>
      </c>
      <c r="AA6" s="49">
        <v>1344661.77</v>
      </c>
      <c r="AB6" s="47">
        <v>1227466.8999999999</v>
      </c>
      <c r="AC6" s="43"/>
      <c r="AD6" s="48"/>
      <c r="AE6" s="43"/>
      <c r="AF6" s="48"/>
      <c r="AG6" s="43"/>
      <c r="AH6" s="48"/>
      <c r="AI6" s="43"/>
      <c r="AJ6" s="48"/>
      <c r="AK6" s="43"/>
      <c r="AL6" s="47"/>
      <c r="AM6" s="23">
        <f t="shared" ref="AM6:AM25" si="9">F6+K6+M6+T6+Y6+AA6+AC6</f>
        <v>7930961.9100000001</v>
      </c>
      <c r="AN6" s="31">
        <f t="shared" ref="AN6:AN25" si="10">J6+L6+P6+X6+Z6+AB6+AD6</f>
        <v>6165599.8000000007</v>
      </c>
      <c r="AO6" s="50">
        <f t="shared" ref="AO6:AO24" si="11">AN6/AM6</f>
        <v>0.77740882757562013</v>
      </c>
      <c r="AP6" s="36">
        <f t="shared" si="1"/>
        <v>31056863.549999997</v>
      </c>
      <c r="AQ6" s="37">
        <f t="shared" si="2"/>
        <v>24637319.410000004</v>
      </c>
      <c r="AR6" s="50">
        <f t="shared" ref="AR6:AR24" si="12">AQ6/AP6</f>
        <v>0.79329708778657415</v>
      </c>
      <c r="AS6" s="39">
        <f t="shared" si="3"/>
        <v>5240133.4300000006</v>
      </c>
      <c r="AT6" s="39">
        <f t="shared" si="4"/>
        <v>4087485.46</v>
      </c>
    </row>
    <row r="7" spans="1:46" x14ac:dyDescent="0.2">
      <c r="A7" s="40">
        <v>3</v>
      </c>
      <c r="B7" s="41" t="s">
        <v>3</v>
      </c>
      <c r="C7" s="42">
        <v>1577243.2199999997</v>
      </c>
      <c r="D7" s="22">
        <v>1515073.2</v>
      </c>
      <c r="E7" s="50">
        <f t="shared" si="5"/>
        <v>0.96058311158883924</v>
      </c>
      <c r="F7" s="43">
        <v>94445.7</v>
      </c>
      <c r="G7" s="44">
        <v>0</v>
      </c>
      <c r="H7" s="44">
        <v>88595.11</v>
      </c>
      <c r="I7" s="44">
        <v>60391.69</v>
      </c>
      <c r="J7" s="45">
        <f t="shared" si="6"/>
        <v>28203.42</v>
      </c>
      <c r="K7" s="46">
        <v>94445.7</v>
      </c>
      <c r="L7" s="45">
        <v>98768.72</v>
      </c>
      <c r="M7" s="43">
        <v>94445.7</v>
      </c>
      <c r="N7" s="47">
        <v>92029.1</v>
      </c>
      <c r="O7" s="44">
        <v>6231</v>
      </c>
      <c r="P7" s="28">
        <f t="shared" si="7"/>
        <v>85798.1</v>
      </c>
      <c r="Q7" s="43">
        <v>94445.7</v>
      </c>
      <c r="R7" s="44">
        <v>0</v>
      </c>
      <c r="S7" s="44"/>
      <c r="T7" s="44">
        <f t="shared" si="8"/>
        <v>94445.7</v>
      </c>
      <c r="U7" s="44">
        <v>34150.239999999998</v>
      </c>
      <c r="V7" s="44">
        <v>0</v>
      </c>
      <c r="W7" s="30"/>
      <c r="X7" s="31">
        <f t="shared" si="0"/>
        <v>34150.239999999998</v>
      </c>
      <c r="Y7" s="43">
        <v>94445.7</v>
      </c>
      <c r="Z7" s="48">
        <v>145250.4</v>
      </c>
      <c r="AA7" s="49">
        <v>94445.7</v>
      </c>
      <c r="AB7" s="47">
        <v>61181.95</v>
      </c>
      <c r="AC7" s="43"/>
      <c r="AD7" s="48"/>
      <c r="AE7" s="43"/>
      <c r="AF7" s="48"/>
      <c r="AG7" s="43"/>
      <c r="AH7" s="48"/>
      <c r="AI7" s="43"/>
      <c r="AJ7" s="48"/>
      <c r="AK7" s="43"/>
      <c r="AL7" s="47"/>
      <c r="AM7" s="23">
        <f t="shared" si="9"/>
        <v>566674.19999999995</v>
      </c>
      <c r="AN7" s="31">
        <f t="shared" si="10"/>
        <v>453352.83</v>
      </c>
      <c r="AO7" s="50">
        <f t="shared" si="11"/>
        <v>0.80002377027223059</v>
      </c>
      <c r="AP7" s="36">
        <f t="shared" si="1"/>
        <v>2143917.4199999995</v>
      </c>
      <c r="AQ7" s="37">
        <f t="shared" si="2"/>
        <v>1968426.0299999998</v>
      </c>
      <c r="AR7" s="50">
        <f t="shared" si="12"/>
        <v>0.91814451976419886</v>
      </c>
      <c r="AS7" s="39">
        <f t="shared" si="3"/>
        <v>377782.8</v>
      </c>
      <c r="AT7" s="39">
        <f t="shared" si="4"/>
        <v>246920.47999999998</v>
      </c>
    </row>
    <row r="8" spans="1:46" ht="31.5" x14ac:dyDescent="0.2">
      <c r="A8" s="40">
        <v>4</v>
      </c>
      <c r="B8" s="41" t="s">
        <v>4</v>
      </c>
      <c r="C8" s="42">
        <v>280583297.25999999</v>
      </c>
      <c r="D8" s="22">
        <v>212113189.08000001</v>
      </c>
      <c r="E8" s="50">
        <f t="shared" si="5"/>
        <v>0.7559722590452248</v>
      </c>
      <c r="F8" s="43">
        <v>17798743.850000001</v>
      </c>
      <c r="G8" s="44">
        <v>0</v>
      </c>
      <c r="H8" s="44">
        <v>13692346.779999999</v>
      </c>
      <c r="I8" s="44">
        <v>1973346.17</v>
      </c>
      <c r="J8" s="45">
        <f t="shared" si="6"/>
        <v>11719000.609999999</v>
      </c>
      <c r="K8" s="46">
        <v>17891203.98</v>
      </c>
      <c r="L8" s="45">
        <v>13409589.189999999</v>
      </c>
      <c r="M8" s="43">
        <v>18505491.440000001</v>
      </c>
      <c r="N8" s="47">
        <v>18782269.920000002</v>
      </c>
      <c r="O8" s="44">
        <v>5979097.0100000007</v>
      </c>
      <c r="P8" s="28">
        <f t="shared" si="7"/>
        <v>12803172.91</v>
      </c>
      <c r="Q8" s="43">
        <v>17939489.289999999</v>
      </c>
      <c r="R8" s="44">
        <v>-142844.06000000238</v>
      </c>
      <c r="S8" s="44"/>
      <c r="T8" s="44">
        <f t="shared" si="8"/>
        <v>18082333.350000001</v>
      </c>
      <c r="U8" s="44">
        <v>16105825.52</v>
      </c>
      <c r="V8" s="44">
        <v>11004.469999998808</v>
      </c>
      <c r="W8" s="30"/>
      <c r="X8" s="31">
        <f t="shared" si="0"/>
        <v>16094821.050000001</v>
      </c>
      <c r="Y8" s="43">
        <v>18086011.489999998</v>
      </c>
      <c r="Z8" s="48">
        <v>21499283.109999999</v>
      </c>
      <c r="AA8" s="49">
        <v>19078735.690000001</v>
      </c>
      <c r="AB8" s="47">
        <v>14894413.300000001</v>
      </c>
      <c r="AC8" s="43"/>
      <c r="AD8" s="48"/>
      <c r="AE8" s="43"/>
      <c r="AF8" s="48"/>
      <c r="AG8" s="43"/>
      <c r="AH8" s="48"/>
      <c r="AI8" s="43"/>
      <c r="AJ8" s="48"/>
      <c r="AK8" s="43"/>
      <c r="AL8" s="47"/>
      <c r="AM8" s="23">
        <f t="shared" si="9"/>
        <v>109442519.8</v>
      </c>
      <c r="AN8" s="31">
        <f t="shared" si="10"/>
        <v>90420280.169999987</v>
      </c>
      <c r="AO8" s="50">
        <f t="shared" si="11"/>
        <v>0.82618967778919861</v>
      </c>
      <c r="AP8" s="36">
        <f t="shared" si="1"/>
        <v>390025817.06000006</v>
      </c>
      <c r="AQ8" s="37">
        <f t="shared" si="2"/>
        <v>302533469.25</v>
      </c>
      <c r="AR8" s="50">
        <f t="shared" si="12"/>
        <v>0.77567549638248545</v>
      </c>
      <c r="AS8" s="39">
        <f t="shared" si="3"/>
        <v>72277772.620000005</v>
      </c>
      <c r="AT8" s="39">
        <f t="shared" si="4"/>
        <v>54026583.760000005</v>
      </c>
    </row>
    <row r="9" spans="1:46" x14ac:dyDescent="0.2">
      <c r="A9" s="40">
        <v>5</v>
      </c>
      <c r="B9" s="41" t="s">
        <v>5</v>
      </c>
      <c r="C9" s="42">
        <v>39602627.969999999</v>
      </c>
      <c r="D9" s="22">
        <v>30675297.449999996</v>
      </c>
      <c r="E9" s="50">
        <f t="shared" si="5"/>
        <v>0.77457732030402926</v>
      </c>
      <c r="F9" s="43">
        <v>2609795.58</v>
      </c>
      <c r="G9" s="44">
        <v>0</v>
      </c>
      <c r="H9" s="44">
        <v>2018754.7</v>
      </c>
      <c r="I9" s="44">
        <v>238257.38</v>
      </c>
      <c r="J9" s="45">
        <f t="shared" si="6"/>
        <v>1780497.3199999998</v>
      </c>
      <c r="K9" s="46">
        <v>2607178.9900000002</v>
      </c>
      <c r="L9" s="45">
        <v>2131871.86</v>
      </c>
      <c r="M9" s="43">
        <v>2178396.06</v>
      </c>
      <c r="N9" s="47">
        <v>2745756.06</v>
      </c>
      <c r="O9" s="44">
        <v>988626.9</v>
      </c>
      <c r="P9" s="28">
        <f t="shared" si="7"/>
        <v>1757129.1600000001</v>
      </c>
      <c r="Q9" s="43">
        <v>2421720.37</v>
      </c>
      <c r="R9" s="44">
        <v>841001.04000000097</v>
      </c>
      <c r="S9" s="44"/>
      <c r="T9" s="44">
        <f t="shared" si="8"/>
        <v>1580719.3299999991</v>
      </c>
      <c r="U9" s="44">
        <v>1179301.01</v>
      </c>
      <c r="V9" s="44">
        <v>628472.71999999881</v>
      </c>
      <c r="W9" s="30"/>
      <c r="X9" s="31">
        <f t="shared" si="0"/>
        <v>550828.2900000012</v>
      </c>
      <c r="Y9" s="43">
        <v>2410224.46</v>
      </c>
      <c r="Z9" s="48">
        <v>2491554.87</v>
      </c>
      <c r="AA9" s="49">
        <v>2452030.34</v>
      </c>
      <c r="AB9" s="47">
        <v>1855340.52</v>
      </c>
      <c r="AC9" s="43"/>
      <c r="AD9" s="48"/>
      <c r="AE9" s="43"/>
      <c r="AF9" s="48"/>
      <c r="AG9" s="43"/>
      <c r="AH9" s="48"/>
      <c r="AI9" s="43"/>
      <c r="AJ9" s="48"/>
      <c r="AK9" s="43"/>
      <c r="AL9" s="47"/>
      <c r="AM9" s="23">
        <f t="shared" si="9"/>
        <v>13838344.760000002</v>
      </c>
      <c r="AN9" s="31">
        <f t="shared" si="10"/>
        <v>10567222.02</v>
      </c>
      <c r="AO9" s="50">
        <f t="shared" si="11"/>
        <v>0.76361893010100135</v>
      </c>
      <c r="AP9" s="36">
        <f t="shared" si="1"/>
        <v>53440972.730000004</v>
      </c>
      <c r="AQ9" s="37">
        <f t="shared" si="2"/>
        <v>41242519.469999991</v>
      </c>
      <c r="AR9" s="50">
        <f t="shared" si="12"/>
        <v>0.77173968517320413</v>
      </c>
      <c r="AS9" s="39">
        <f t="shared" si="3"/>
        <v>8976089.959999999</v>
      </c>
      <c r="AT9" s="39">
        <f t="shared" si="4"/>
        <v>6220326.6300000008</v>
      </c>
    </row>
    <row r="10" spans="1:46" x14ac:dyDescent="0.2">
      <c r="A10" s="40">
        <v>6</v>
      </c>
      <c r="B10" s="41" t="s">
        <v>6</v>
      </c>
      <c r="C10" s="42">
        <v>66452893.010000005</v>
      </c>
      <c r="D10" s="22">
        <v>52345455.369999997</v>
      </c>
      <c r="E10" s="50">
        <f t="shared" si="5"/>
        <v>0.78770769787438621</v>
      </c>
      <c r="F10" s="43">
        <v>3741461.46</v>
      </c>
      <c r="G10" s="44">
        <v>231879.31</v>
      </c>
      <c r="H10" s="44">
        <v>3134910.89</v>
      </c>
      <c r="I10" s="44">
        <v>745851.24</v>
      </c>
      <c r="J10" s="45">
        <f t="shared" si="6"/>
        <v>2620938.9600000004</v>
      </c>
      <c r="K10" s="46">
        <v>3714928.93</v>
      </c>
      <c r="L10" s="45">
        <v>2452175.86</v>
      </c>
      <c r="M10" s="43">
        <v>3742894.99</v>
      </c>
      <c r="N10" s="47">
        <v>4942949.75</v>
      </c>
      <c r="O10" s="44">
        <v>1669253.1500000001</v>
      </c>
      <c r="P10" s="28">
        <f t="shared" si="7"/>
        <v>3273696.5999999996</v>
      </c>
      <c r="Q10" s="43">
        <v>3758432.98</v>
      </c>
      <c r="R10" s="44">
        <v>-894.29999999888241</v>
      </c>
      <c r="S10" s="44">
        <v>392095</v>
      </c>
      <c r="T10" s="44">
        <f t="shared" si="8"/>
        <v>3759327.2799999989</v>
      </c>
      <c r="U10" s="44">
        <v>3664290.43</v>
      </c>
      <c r="V10" s="44">
        <v>1041.660000000149</v>
      </c>
      <c r="W10" s="30">
        <v>392095</v>
      </c>
      <c r="X10" s="31">
        <f t="shared" si="0"/>
        <v>3663248.77</v>
      </c>
      <c r="Y10" s="43">
        <v>3734673.37</v>
      </c>
      <c r="Z10" s="48">
        <v>2905919.22</v>
      </c>
      <c r="AA10" s="49">
        <v>3749697.37</v>
      </c>
      <c r="AB10" s="47">
        <v>2986589.71</v>
      </c>
      <c r="AC10" s="43"/>
      <c r="AD10" s="48"/>
      <c r="AE10" s="43"/>
      <c r="AF10" s="48"/>
      <c r="AG10" s="43"/>
      <c r="AH10" s="48"/>
      <c r="AI10" s="43"/>
      <c r="AJ10" s="48"/>
      <c r="AK10" s="43"/>
      <c r="AL10" s="47"/>
      <c r="AM10" s="23">
        <f t="shared" si="9"/>
        <v>22442983.400000002</v>
      </c>
      <c r="AN10" s="31">
        <f t="shared" si="10"/>
        <v>17902569.120000001</v>
      </c>
      <c r="AO10" s="50">
        <f t="shared" si="11"/>
        <v>0.79769114475217229</v>
      </c>
      <c r="AP10" s="36">
        <f t="shared" si="1"/>
        <v>88895876.410000011</v>
      </c>
      <c r="AQ10" s="37">
        <f t="shared" si="2"/>
        <v>70248024.489999995</v>
      </c>
      <c r="AR10" s="50">
        <f t="shared" si="12"/>
        <v>0.79022815598337137</v>
      </c>
      <c r="AS10" s="39">
        <f t="shared" si="3"/>
        <v>14958612.66</v>
      </c>
      <c r="AT10" s="39">
        <f t="shared" si="4"/>
        <v>12010060.189999999</v>
      </c>
    </row>
    <row r="11" spans="1:46" x14ac:dyDescent="0.2">
      <c r="A11" s="40">
        <v>7</v>
      </c>
      <c r="B11" s="41" t="s">
        <v>7</v>
      </c>
      <c r="C11" s="42">
        <v>4018776.2</v>
      </c>
      <c r="D11" s="22">
        <v>2476923.87</v>
      </c>
      <c r="E11" s="50">
        <f t="shared" si="5"/>
        <v>0.61633784683008719</v>
      </c>
      <c r="F11" s="43">
        <v>221090.87</v>
      </c>
      <c r="G11" s="44">
        <v>8878.7999999999993</v>
      </c>
      <c r="H11" s="44">
        <v>221583.26</v>
      </c>
      <c r="I11" s="44">
        <v>19954.599999999999</v>
      </c>
      <c r="J11" s="45">
        <f t="shared" si="6"/>
        <v>210507.46</v>
      </c>
      <c r="K11" s="46">
        <v>221101.49</v>
      </c>
      <c r="L11" s="45">
        <v>221511.03</v>
      </c>
      <c r="M11" s="43">
        <v>214920.89</v>
      </c>
      <c r="N11" s="47">
        <v>161063.18</v>
      </c>
      <c r="O11" s="44">
        <v>43580.399999999994</v>
      </c>
      <c r="P11" s="28">
        <f t="shared" si="7"/>
        <v>117482.78</v>
      </c>
      <c r="Q11" s="43">
        <v>214920.89</v>
      </c>
      <c r="R11" s="44">
        <v>12361.199999999953</v>
      </c>
      <c r="S11" s="44"/>
      <c r="T11" s="44">
        <f t="shared" si="8"/>
        <v>202559.69000000006</v>
      </c>
      <c r="U11" s="44">
        <v>158519.35999999999</v>
      </c>
      <c r="V11" s="44">
        <v>16133</v>
      </c>
      <c r="W11" s="30"/>
      <c r="X11" s="31">
        <f t="shared" si="0"/>
        <v>142386.35999999999</v>
      </c>
      <c r="Y11" s="43">
        <v>232435.25</v>
      </c>
      <c r="Z11" s="48">
        <v>125941.62</v>
      </c>
      <c r="AA11" s="49">
        <v>224754.89</v>
      </c>
      <c r="AB11" s="47">
        <v>222882.74</v>
      </c>
      <c r="AC11" s="43"/>
      <c r="AD11" s="48"/>
      <c r="AE11" s="43"/>
      <c r="AF11" s="48"/>
      <c r="AG11" s="43"/>
      <c r="AH11" s="48"/>
      <c r="AI11" s="43"/>
      <c r="AJ11" s="48"/>
      <c r="AK11" s="43"/>
      <c r="AL11" s="47"/>
      <c r="AM11" s="23">
        <f t="shared" si="9"/>
        <v>1316863.08</v>
      </c>
      <c r="AN11" s="31">
        <f t="shared" si="10"/>
        <v>1040711.99</v>
      </c>
      <c r="AO11" s="50">
        <f t="shared" si="11"/>
        <v>0.79029627742316222</v>
      </c>
      <c r="AP11" s="36">
        <f t="shared" si="1"/>
        <v>5335639.28</v>
      </c>
      <c r="AQ11" s="37">
        <f t="shared" si="2"/>
        <v>3517635.8599999994</v>
      </c>
      <c r="AR11" s="50">
        <f t="shared" si="12"/>
        <v>0.659271677751049</v>
      </c>
      <c r="AS11" s="39">
        <f t="shared" si="3"/>
        <v>859672.94000000006</v>
      </c>
      <c r="AT11" s="39">
        <f t="shared" si="4"/>
        <v>691887.63</v>
      </c>
    </row>
    <row r="12" spans="1:46" x14ac:dyDescent="0.2">
      <c r="A12" s="40">
        <v>8</v>
      </c>
      <c r="B12" s="41" t="s">
        <v>8</v>
      </c>
      <c r="C12" s="42">
        <v>13597989.620000001</v>
      </c>
      <c r="D12" s="22">
        <v>11061916.510000002</v>
      </c>
      <c r="E12" s="50">
        <f t="shared" si="5"/>
        <v>0.81349646669314057</v>
      </c>
      <c r="F12" s="43">
        <v>770141.47</v>
      </c>
      <c r="G12" s="44">
        <v>73294.02</v>
      </c>
      <c r="H12" s="44">
        <v>413566.53</v>
      </c>
      <c r="I12" s="44">
        <v>51968.4</v>
      </c>
      <c r="J12" s="45">
        <f t="shared" si="6"/>
        <v>434892.15</v>
      </c>
      <c r="K12" s="46">
        <v>742631.09</v>
      </c>
      <c r="L12" s="45">
        <v>802383.63</v>
      </c>
      <c r="M12" s="43">
        <v>744625.32</v>
      </c>
      <c r="N12" s="47">
        <v>958256.28</v>
      </c>
      <c r="O12" s="44">
        <v>364573.50000000006</v>
      </c>
      <c r="P12" s="28">
        <f t="shared" si="7"/>
        <v>593682.78</v>
      </c>
      <c r="Q12" s="43">
        <v>794336.53</v>
      </c>
      <c r="R12" s="44">
        <v>-25059.959999999963</v>
      </c>
      <c r="S12" s="44">
        <v>48500</v>
      </c>
      <c r="T12" s="44">
        <f t="shared" si="8"/>
        <v>819396.49</v>
      </c>
      <c r="U12" s="44">
        <v>397547.01</v>
      </c>
      <c r="V12" s="44">
        <v>0</v>
      </c>
      <c r="W12" s="30">
        <v>48500</v>
      </c>
      <c r="X12" s="31">
        <f t="shared" si="0"/>
        <v>397547.01</v>
      </c>
      <c r="Y12" s="43">
        <v>771937.11</v>
      </c>
      <c r="Z12" s="48">
        <v>1040698.95</v>
      </c>
      <c r="AA12" s="49">
        <v>758067.67</v>
      </c>
      <c r="AB12" s="47">
        <v>621399.81000000006</v>
      </c>
      <c r="AC12" s="43"/>
      <c r="AD12" s="48"/>
      <c r="AE12" s="43"/>
      <c r="AF12" s="48"/>
      <c r="AG12" s="43"/>
      <c r="AH12" s="48"/>
      <c r="AI12" s="43"/>
      <c r="AJ12" s="48"/>
      <c r="AK12" s="43"/>
      <c r="AL12" s="47"/>
      <c r="AM12" s="23">
        <f t="shared" si="9"/>
        <v>4606799.1500000004</v>
      </c>
      <c r="AN12" s="31">
        <f t="shared" si="10"/>
        <v>3890604.3300000005</v>
      </c>
      <c r="AO12" s="50">
        <f t="shared" si="11"/>
        <v>0.84453526262372436</v>
      </c>
      <c r="AP12" s="36">
        <f t="shared" si="1"/>
        <v>18204788.770000003</v>
      </c>
      <c r="AQ12" s="37">
        <f t="shared" si="2"/>
        <v>14952520.840000002</v>
      </c>
      <c r="AR12" s="50">
        <f t="shared" si="12"/>
        <v>0.82135096588654344</v>
      </c>
      <c r="AS12" s="39">
        <f t="shared" si="3"/>
        <v>3076794.37</v>
      </c>
      <c r="AT12" s="39">
        <f t="shared" si="4"/>
        <v>2228505.5700000003</v>
      </c>
    </row>
    <row r="13" spans="1:46" x14ac:dyDescent="0.2">
      <c r="A13" s="40">
        <v>9</v>
      </c>
      <c r="B13" s="41" t="s">
        <v>9</v>
      </c>
      <c r="C13" s="42">
        <v>32001911.039999999</v>
      </c>
      <c r="D13" s="22">
        <v>24120589.199999999</v>
      </c>
      <c r="E13" s="50">
        <f t="shared" si="5"/>
        <v>0.75372340013854378</v>
      </c>
      <c r="F13" s="43">
        <v>1883530.23</v>
      </c>
      <c r="G13" s="44">
        <v>159991.15</v>
      </c>
      <c r="H13" s="44">
        <v>1158731.3700000001</v>
      </c>
      <c r="I13" s="44">
        <v>114887.5</v>
      </c>
      <c r="J13" s="45">
        <f t="shared" si="6"/>
        <v>1203835.02</v>
      </c>
      <c r="K13" s="46">
        <v>1865507.02</v>
      </c>
      <c r="L13" s="45">
        <v>1455808.71</v>
      </c>
      <c r="M13" s="43">
        <v>1882267.37</v>
      </c>
      <c r="N13" s="47">
        <v>1793039.48</v>
      </c>
      <c r="O13" s="44">
        <v>805416.84</v>
      </c>
      <c r="P13" s="28">
        <f t="shared" si="7"/>
        <v>987622.64</v>
      </c>
      <c r="Q13" s="43">
        <v>1893230.52</v>
      </c>
      <c r="R13" s="44">
        <v>-16370.889999999665</v>
      </c>
      <c r="S13" s="44"/>
      <c r="T13" s="44">
        <f t="shared" si="8"/>
        <v>1909601.4099999997</v>
      </c>
      <c r="U13" s="44">
        <v>2139680.92</v>
      </c>
      <c r="V13" s="44">
        <v>-271.79999999888241</v>
      </c>
      <c r="W13" s="30"/>
      <c r="X13" s="31">
        <f t="shared" si="0"/>
        <v>2139952.7199999988</v>
      </c>
      <c r="Y13" s="43">
        <v>1887162.65</v>
      </c>
      <c r="Z13" s="48">
        <v>1113855.28</v>
      </c>
      <c r="AA13" s="49">
        <v>1885951.31</v>
      </c>
      <c r="AB13" s="47">
        <v>1576825.59</v>
      </c>
      <c r="AC13" s="43"/>
      <c r="AD13" s="48"/>
      <c r="AE13" s="43"/>
      <c r="AF13" s="48"/>
      <c r="AG13" s="43"/>
      <c r="AH13" s="48"/>
      <c r="AI13" s="43"/>
      <c r="AJ13" s="48"/>
      <c r="AK13" s="43"/>
      <c r="AL13" s="47"/>
      <c r="AM13" s="23">
        <f t="shared" si="9"/>
        <v>11314019.99</v>
      </c>
      <c r="AN13" s="31">
        <f t="shared" si="10"/>
        <v>8477899.959999999</v>
      </c>
      <c r="AO13" s="50">
        <f t="shared" si="11"/>
        <v>0.74932693839088749</v>
      </c>
      <c r="AP13" s="36">
        <f t="shared" si="1"/>
        <v>43315931.029999994</v>
      </c>
      <c r="AQ13" s="37">
        <f t="shared" si="2"/>
        <v>32598489.16</v>
      </c>
      <c r="AR13" s="50">
        <f t="shared" si="12"/>
        <v>0.7525750546011063</v>
      </c>
      <c r="AS13" s="39">
        <f t="shared" si="3"/>
        <v>7540906.0299999993</v>
      </c>
      <c r="AT13" s="39">
        <f t="shared" si="4"/>
        <v>5787219.089999998</v>
      </c>
    </row>
    <row r="14" spans="1:46" x14ac:dyDescent="0.2">
      <c r="A14" s="40">
        <v>10</v>
      </c>
      <c r="B14" s="41" t="s">
        <v>10</v>
      </c>
      <c r="C14" s="42">
        <v>13008369.399999999</v>
      </c>
      <c r="D14" s="22">
        <v>8448168.1899999995</v>
      </c>
      <c r="E14" s="50">
        <f t="shared" si="5"/>
        <v>0.64944098143461393</v>
      </c>
      <c r="F14" s="43">
        <v>835824.09</v>
      </c>
      <c r="G14" s="44">
        <v>46546.62</v>
      </c>
      <c r="H14" s="44">
        <v>730586.65</v>
      </c>
      <c r="I14" s="44">
        <v>79989.509999999995</v>
      </c>
      <c r="J14" s="45">
        <f t="shared" si="6"/>
        <v>697143.76</v>
      </c>
      <c r="K14" s="46">
        <v>834626.52</v>
      </c>
      <c r="L14" s="45">
        <v>459026.95</v>
      </c>
      <c r="M14" s="43">
        <v>727280.34</v>
      </c>
      <c r="N14" s="47">
        <v>836112.95</v>
      </c>
      <c r="O14" s="44">
        <v>216210.71999999997</v>
      </c>
      <c r="P14" s="28">
        <f t="shared" si="7"/>
        <v>619902.23</v>
      </c>
      <c r="Q14" s="43">
        <v>726625.73</v>
      </c>
      <c r="R14" s="44">
        <v>212671.6799999997</v>
      </c>
      <c r="S14" s="44"/>
      <c r="T14" s="44">
        <f t="shared" si="8"/>
        <v>513954.05000000028</v>
      </c>
      <c r="U14" s="44">
        <v>639061.93000000005</v>
      </c>
      <c r="V14" s="44">
        <v>171507.37000000011</v>
      </c>
      <c r="W14" s="30"/>
      <c r="X14" s="31">
        <f t="shared" si="0"/>
        <v>467554.55999999994</v>
      </c>
      <c r="Y14" s="43">
        <v>729516.48</v>
      </c>
      <c r="Z14" s="48">
        <v>610783.96</v>
      </c>
      <c r="AA14" s="49">
        <v>729073.44</v>
      </c>
      <c r="AB14" s="47">
        <v>450041.2</v>
      </c>
      <c r="AC14" s="43"/>
      <c r="AD14" s="48"/>
      <c r="AE14" s="43"/>
      <c r="AF14" s="48"/>
      <c r="AG14" s="43"/>
      <c r="AH14" s="48"/>
      <c r="AI14" s="43"/>
      <c r="AJ14" s="48"/>
      <c r="AK14" s="43"/>
      <c r="AL14" s="47"/>
      <c r="AM14" s="23">
        <f t="shared" si="9"/>
        <v>4370274.92</v>
      </c>
      <c r="AN14" s="31">
        <f t="shared" si="10"/>
        <v>3304452.66</v>
      </c>
      <c r="AO14" s="50">
        <f t="shared" si="11"/>
        <v>0.75612008866481106</v>
      </c>
      <c r="AP14" s="36">
        <f t="shared" si="1"/>
        <v>17378644.32</v>
      </c>
      <c r="AQ14" s="37">
        <f t="shared" si="2"/>
        <v>11752620.849999998</v>
      </c>
      <c r="AR14" s="50">
        <f t="shared" si="12"/>
        <v>0.6762679892397957</v>
      </c>
      <c r="AS14" s="39">
        <f t="shared" si="3"/>
        <v>2911685</v>
      </c>
      <c r="AT14" s="39">
        <f t="shared" si="4"/>
        <v>2243627.5</v>
      </c>
    </row>
    <row r="15" spans="1:46" x14ac:dyDescent="0.2">
      <c r="A15" s="40">
        <v>11</v>
      </c>
      <c r="B15" s="41" t="s">
        <v>11</v>
      </c>
      <c r="C15" s="42">
        <v>49498135.510000005</v>
      </c>
      <c r="D15" s="22">
        <v>25019233.319999997</v>
      </c>
      <c r="E15" s="50">
        <f t="shared" si="5"/>
        <v>0.50545809578919221</v>
      </c>
      <c r="F15" s="43">
        <v>2949894.14</v>
      </c>
      <c r="G15" s="44">
        <v>147164.1</v>
      </c>
      <c r="H15" s="44">
        <v>1392958.41</v>
      </c>
      <c r="I15" s="44">
        <v>351309.29</v>
      </c>
      <c r="J15" s="45">
        <f t="shared" si="6"/>
        <v>1188813.22</v>
      </c>
      <c r="K15" s="46">
        <v>2829165.51</v>
      </c>
      <c r="L15" s="45">
        <v>1966570.79</v>
      </c>
      <c r="M15" s="43">
        <v>2806526.49</v>
      </c>
      <c r="N15" s="47">
        <v>1284022.92</v>
      </c>
      <c r="O15" s="44">
        <v>699027</v>
      </c>
      <c r="P15" s="28">
        <f t="shared" si="7"/>
        <v>584995.91999999993</v>
      </c>
      <c r="Q15" s="43">
        <v>2785568.19</v>
      </c>
      <c r="R15" s="44">
        <v>53342.580000000075</v>
      </c>
      <c r="S15" s="44"/>
      <c r="T15" s="44">
        <f t="shared" si="8"/>
        <v>2732225.61</v>
      </c>
      <c r="U15" s="44">
        <v>1743756.38</v>
      </c>
      <c r="V15" s="44">
        <v>34576.430000000633</v>
      </c>
      <c r="W15" s="30"/>
      <c r="X15" s="31">
        <f t="shared" si="0"/>
        <v>1709179.9499999993</v>
      </c>
      <c r="Y15" s="43">
        <v>2809403.66</v>
      </c>
      <c r="Z15" s="48">
        <v>1303830.45</v>
      </c>
      <c r="AA15" s="49">
        <v>2810159.13</v>
      </c>
      <c r="AB15" s="47">
        <v>2506047.17</v>
      </c>
      <c r="AC15" s="43"/>
      <c r="AD15" s="48"/>
      <c r="AE15" s="43"/>
      <c r="AF15" s="48"/>
      <c r="AG15" s="43"/>
      <c r="AH15" s="48"/>
      <c r="AI15" s="43"/>
      <c r="AJ15" s="48"/>
      <c r="AK15" s="43"/>
      <c r="AL15" s="47"/>
      <c r="AM15" s="23">
        <f t="shared" si="9"/>
        <v>16937374.539999999</v>
      </c>
      <c r="AN15" s="31">
        <f t="shared" si="10"/>
        <v>9259437.5</v>
      </c>
      <c r="AO15" s="50">
        <f t="shared" si="11"/>
        <v>0.54668670626209115</v>
      </c>
      <c r="AP15" s="36">
        <f t="shared" si="1"/>
        <v>66435510.050000004</v>
      </c>
      <c r="AQ15" s="37">
        <f t="shared" si="2"/>
        <v>34278670.819999993</v>
      </c>
      <c r="AR15" s="50">
        <f t="shared" si="12"/>
        <v>0.51596910739755797</v>
      </c>
      <c r="AS15" s="39">
        <f t="shared" si="3"/>
        <v>11317811.75</v>
      </c>
      <c r="AT15" s="39">
        <f t="shared" si="4"/>
        <v>5449559.879999999</v>
      </c>
    </row>
    <row r="16" spans="1:46" x14ac:dyDescent="0.2">
      <c r="A16" s="40">
        <v>12</v>
      </c>
      <c r="B16" s="41" t="s">
        <v>12</v>
      </c>
      <c r="C16" s="42">
        <v>48661988.450000003</v>
      </c>
      <c r="D16" s="22">
        <v>34395949.520000003</v>
      </c>
      <c r="E16" s="50">
        <f t="shared" si="5"/>
        <v>0.70683403238529197</v>
      </c>
      <c r="F16" s="43">
        <v>2956199.21</v>
      </c>
      <c r="G16" s="44">
        <v>216768.26</v>
      </c>
      <c r="H16" s="44">
        <v>3196448.66</v>
      </c>
      <c r="I16" s="44">
        <v>1741441.17</v>
      </c>
      <c r="J16" s="45">
        <f t="shared" si="6"/>
        <v>1671775.7500000002</v>
      </c>
      <c r="K16" s="46">
        <v>2914629.69</v>
      </c>
      <c r="L16" s="45">
        <v>1555285.81</v>
      </c>
      <c r="M16" s="43">
        <v>2713611.84</v>
      </c>
      <c r="N16" s="47">
        <v>2333410.0299999998</v>
      </c>
      <c r="O16" s="44">
        <v>1015081.36</v>
      </c>
      <c r="P16" s="28">
        <f t="shared" si="7"/>
        <v>1318328.67</v>
      </c>
      <c r="Q16" s="43">
        <v>2804757.82</v>
      </c>
      <c r="R16" s="44">
        <v>269710.20000000112</v>
      </c>
      <c r="S16" s="44"/>
      <c r="T16" s="44">
        <f t="shared" si="8"/>
        <v>2535047.6199999987</v>
      </c>
      <c r="U16" s="44">
        <v>1951260.88</v>
      </c>
      <c r="V16" s="44">
        <v>209931.06000000052</v>
      </c>
      <c r="W16" s="30"/>
      <c r="X16" s="31">
        <f t="shared" si="0"/>
        <v>1741329.8199999994</v>
      </c>
      <c r="Y16" s="43">
        <v>2767547.14</v>
      </c>
      <c r="Z16" s="48">
        <v>1361937.28</v>
      </c>
      <c r="AA16" s="49">
        <v>2814580.6</v>
      </c>
      <c r="AB16" s="47">
        <v>2063940.81</v>
      </c>
      <c r="AC16" s="43"/>
      <c r="AD16" s="48"/>
      <c r="AE16" s="43"/>
      <c r="AF16" s="48"/>
      <c r="AG16" s="43"/>
      <c r="AH16" s="48"/>
      <c r="AI16" s="43"/>
      <c r="AJ16" s="48"/>
      <c r="AK16" s="43"/>
      <c r="AL16" s="47"/>
      <c r="AM16" s="23">
        <f t="shared" si="9"/>
        <v>16701616.1</v>
      </c>
      <c r="AN16" s="31">
        <f t="shared" si="10"/>
        <v>9712598.1400000006</v>
      </c>
      <c r="AO16" s="50">
        <f t="shared" si="11"/>
        <v>0.58153642628631619</v>
      </c>
      <c r="AP16" s="36">
        <f t="shared" si="1"/>
        <v>65363604.549999997</v>
      </c>
      <c r="AQ16" s="37">
        <f t="shared" si="2"/>
        <v>44108547.660000011</v>
      </c>
      <c r="AR16" s="50">
        <f t="shared" si="12"/>
        <v>0.67481816469070499</v>
      </c>
      <c r="AS16" s="39">
        <f t="shared" si="3"/>
        <v>11119488.359999999</v>
      </c>
      <c r="AT16" s="39">
        <f t="shared" si="4"/>
        <v>6286720.0499999989</v>
      </c>
    </row>
    <row r="17" spans="1:46" x14ac:dyDescent="0.2">
      <c r="A17" s="40">
        <v>13</v>
      </c>
      <c r="B17" s="41" t="s">
        <v>13</v>
      </c>
      <c r="C17" s="42">
        <v>4042063.3200000008</v>
      </c>
      <c r="D17" s="22">
        <v>3284489.3100000005</v>
      </c>
      <c r="E17" s="50">
        <f t="shared" si="5"/>
        <v>0.8125774016820696</v>
      </c>
      <c r="F17" s="43">
        <v>264910.42</v>
      </c>
      <c r="G17" s="44">
        <v>8004.25</v>
      </c>
      <c r="H17" s="44">
        <v>225089.64</v>
      </c>
      <c r="I17" s="44">
        <v>52885.17</v>
      </c>
      <c r="J17" s="45">
        <f t="shared" si="6"/>
        <v>180208.72000000003</v>
      </c>
      <c r="K17" s="46">
        <v>264910.42</v>
      </c>
      <c r="L17" s="45">
        <v>243432.12</v>
      </c>
      <c r="M17" s="43">
        <v>242004.95</v>
      </c>
      <c r="N17" s="47">
        <v>205778.75</v>
      </c>
      <c r="O17" s="44">
        <v>39499.85</v>
      </c>
      <c r="P17" s="28">
        <f t="shared" si="7"/>
        <v>166278.9</v>
      </c>
      <c r="Q17" s="43">
        <v>242004.95</v>
      </c>
      <c r="R17" s="44">
        <v>45810.939999999944</v>
      </c>
      <c r="S17" s="44"/>
      <c r="T17" s="44">
        <f t="shared" si="8"/>
        <v>196194.01000000007</v>
      </c>
      <c r="U17" s="44">
        <v>209927.49</v>
      </c>
      <c r="V17" s="44">
        <v>49659.469999999972</v>
      </c>
      <c r="W17" s="30"/>
      <c r="X17" s="31">
        <f t="shared" si="0"/>
        <v>160268.02000000002</v>
      </c>
      <c r="Y17" s="43">
        <v>242004.95</v>
      </c>
      <c r="Z17" s="48">
        <v>181950.46</v>
      </c>
      <c r="AA17" s="49">
        <v>242004.95</v>
      </c>
      <c r="AB17" s="47">
        <v>195877.31</v>
      </c>
      <c r="AC17" s="43"/>
      <c r="AD17" s="48"/>
      <c r="AE17" s="43"/>
      <c r="AF17" s="48"/>
      <c r="AG17" s="43"/>
      <c r="AH17" s="48"/>
      <c r="AI17" s="43"/>
      <c r="AJ17" s="48"/>
      <c r="AK17" s="43"/>
      <c r="AL17" s="47"/>
      <c r="AM17" s="23">
        <f t="shared" si="9"/>
        <v>1452029.7</v>
      </c>
      <c r="AN17" s="31">
        <f t="shared" si="10"/>
        <v>1128015.53</v>
      </c>
      <c r="AO17" s="50">
        <f t="shared" si="11"/>
        <v>0.77685430952273227</v>
      </c>
      <c r="AP17" s="36">
        <f t="shared" si="1"/>
        <v>5494093.0200000014</v>
      </c>
      <c r="AQ17" s="37">
        <f t="shared" si="2"/>
        <v>4412504.8400000008</v>
      </c>
      <c r="AR17" s="50">
        <f t="shared" si="12"/>
        <v>0.80313617260160619</v>
      </c>
      <c r="AS17" s="39">
        <f t="shared" si="3"/>
        <v>968019.8</v>
      </c>
      <c r="AT17" s="39">
        <f t="shared" si="4"/>
        <v>750187.76</v>
      </c>
    </row>
    <row r="18" spans="1:46" x14ac:dyDescent="0.2">
      <c r="A18" s="40">
        <v>14</v>
      </c>
      <c r="B18" s="41" t="s">
        <v>14</v>
      </c>
      <c r="C18" s="42">
        <v>7399308.9699999997</v>
      </c>
      <c r="D18" s="22">
        <v>5950096.5700000003</v>
      </c>
      <c r="E18" s="50">
        <f t="shared" si="5"/>
        <v>0.8041421968084137</v>
      </c>
      <c r="F18" s="43">
        <v>416380.08</v>
      </c>
      <c r="G18" s="44">
        <v>30154.73</v>
      </c>
      <c r="H18" s="44">
        <v>834723.73</v>
      </c>
      <c r="I18" s="44">
        <v>602582.31000000006</v>
      </c>
      <c r="J18" s="45">
        <f t="shared" si="6"/>
        <v>262296.14999999991</v>
      </c>
      <c r="K18" s="46">
        <v>416104.14</v>
      </c>
      <c r="L18" s="45">
        <v>238469.78</v>
      </c>
      <c r="M18" s="43">
        <v>414141</v>
      </c>
      <c r="N18" s="47">
        <v>676280.37</v>
      </c>
      <c r="O18" s="44">
        <v>148033.96000000002</v>
      </c>
      <c r="P18" s="28">
        <f t="shared" si="7"/>
        <v>528246.40999999992</v>
      </c>
      <c r="Q18" s="43">
        <v>303493.8</v>
      </c>
      <c r="R18" s="44">
        <v>-37207.320000000065</v>
      </c>
      <c r="S18" s="44"/>
      <c r="T18" s="44">
        <f t="shared" si="8"/>
        <v>340701.12000000005</v>
      </c>
      <c r="U18" s="44">
        <v>307977.94</v>
      </c>
      <c r="V18" s="44">
        <v>-39595.979999999981</v>
      </c>
      <c r="W18" s="30"/>
      <c r="X18" s="31">
        <f t="shared" si="0"/>
        <v>347573.92</v>
      </c>
      <c r="Y18" s="43">
        <v>421677.19</v>
      </c>
      <c r="Z18" s="48">
        <v>280334.58</v>
      </c>
      <c r="AA18" s="49">
        <v>422097.6</v>
      </c>
      <c r="AB18" s="47">
        <v>333608.59000000003</v>
      </c>
      <c r="AC18" s="43"/>
      <c r="AD18" s="48"/>
      <c r="AE18" s="43"/>
      <c r="AF18" s="48"/>
      <c r="AG18" s="43"/>
      <c r="AH18" s="48"/>
      <c r="AI18" s="43"/>
      <c r="AJ18" s="48"/>
      <c r="AK18" s="43"/>
      <c r="AL18" s="47"/>
      <c r="AM18" s="23">
        <f t="shared" si="9"/>
        <v>2431101.13</v>
      </c>
      <c r="AN18" s="31">
        <f t="shared" si="10"/>
        <v>1990529.43</v>
      </c>
      <c r="AO18" s="50">
        <f t="shared" si="11"/>
        <v>0.81877689308630286</v>
      </c>
      <c r="AP18" s="36">
        <f t="shared" si="1"/>
        <v>9830410.0999999978</v>
      </c>
      <c r="AQ18" s="37">
        <f t="shared" si="2"/>
        <v>7940626.0000000009</v>
      </c>
      <c r="AR18" s="50">
        <f t="shared" si="12"/>
        <v>0.80776141780697452</v>
      </c>
      <c r="AS18" s="39">
        <f t="shared" si="3"/>
        <v>1587326.3400000003</v>
      </c>
      <c r="AT18" s="39">
        <f t="shared" si="4"/>
        <v>1376586.2599999998</v>
      </c>
    </row>
    <row r="19" spans="1:46" x14ac:dyDescent="0.2">
      <c r="A19" s="40">
        <v>15</v>
      </c>
      <c r="B19" s="41" t="s">
        <v>15</v>
      </c>
      <c r="C19" s="42">
        <v>15934920.799999997</v>
      </c>
      <c r="D19" s="22">
        <v>13256225.579999998</v>
      </c>
      <c r="E19" s="50">
        <f t="shared" si="5"/>
        <v>0.83189780146255898</v>
      </c>
      <c r="F19" s="43">
        <v>923059.14</v>
      </c>
      <c r="G19" s="44">
        <v>63262.92</v>
      </c>
      <c r="H19" s="44">
        <v>438169.55</v>
      </c>
      <c r="I19" s="44">
        <v>86160.03</v>
      </c>
      <c r="J19" s="45">
        <f t="shared" si="6"/>
        <v>415272.44</v>
      </c>
      <c r="K19" s="46">
        <v>921883.42</v>
      </c>
      <c r="L19" s="45">
        <v>1156463.68</v>
      </c>
      <c r="M19" s="43">
        <v>894183.96</v>
      </c>
      <c r="N19" s="47">
        <v>1006584.72</v>
      </c>
      <c r="O19" s="44">
        <v>298011.61</v>
      </c>
      <c r="P19" s="28">
        <f t="shared" si="7"/>
        <v>708573.11</v>
      </c>
      <c r="Q19" s="43">
        <v>902253</v>
      </c>
      <c r="R19" s="44">
        <v>51964.800000000279</v>
      </c>
      <c r="S19" s="44"/>
      <c r="T19" s="44">
        <f t="shared" si="8"/>
        <v>850288.19999999972</v>
      </c>
      <c r="U19" s="44">
        <v>559654.54</v>
      </c>
      <c r="V19" s="44">
        <v>45645.850000000559</v>
      </c>
      <c r="W19" s="30"/>
      <c r="X19" s="31">
        <f t="shared" si="0"/>
        <v>514008.68999999948</v>
      </c>
      <c r="Y19" s="43">
        <v>894034.08</v>
      </c>
      <c r="Z19" s="48">
        <v>1043062.6</v>
      </c>
      <c r="AA19" s="49">
        <v>985178.01</v>
      </c>
      <c r="AB19" s="47">
        <v>733849.85</v>
      </c>
      <c r="AC19" s="43"/>
      <c r="AD19" s="48"/>
      <c r="AE19" s="43"/>
      <c r="AF19" s="48"/>
      <c r="AG19" s="43"/>
      <c r="AH19" s="48"/>
      <c r="AI19" s="43"/>
      <c r="AJ19" s="48"/>
      <c r="AK19" s="43"/>
      <c r="AL19" s="47"/>
      <c r="AM19" s="23">
        <f t="shared" si="9"/>
        <v>5468626.8099999996</v>
      </c>
      <c r="AN19" s="31">
        <f t="shared" si="10"/>
        <v>4571230.3699999992</v>
      </c>
      <c r="AO19" s="50">
        <f t="shared" si="11"/>
        <v>0.83590095444819712</v>
      </c>
      <c r="AP19" s="36">
        <f t="shared" si="1"/>
        <v>21403547.609999999</v>
      </c>
      <c r="AQ19" s="37">
        <f t="shared" si="2"/>
        <v>17827455.949999999</v>
      </c>
      <c r="AR19" s="50">
        <f t="shared" si="12"/>
        <v>0.83292061086503222</v>
      </c>
      <c r="AS19" s="39">
        <f t="shared" si="3"/>
        <v>3589414.7199999997</v>
      </c>
      <c r="AT19" s="39">
        <f t="shared" si="4"/>
        <v>2794317.9199999995</v>
      </c>
    </row>
    <row r="20" spans="1:46" x14ac:dyDescent="0.2">
      <c r="A20" s="40">
        <v>16</v>
      </c>
      <c r="B20" s="41" t="s">
        <v>16</v>
      </c>
      <c r="C20" s="42">
        <v>11527184.01</v>
      </c>
      <c r="D20" s="22">
        <v>8185662.0500000007</v>
      </c>
      <c r="E20" s="50">
        <f t="shared" si="5"/>
        <v>0.71011810368419725</v>
      </c>
      <c r="F20" s="43">
        <v>725449.52</v>
      </c>
      <c r="G20" s="44">
        <v>54941.7</v>
      </c>
      <c r="H20" s="44">
        <v>428463.01</v>
      </c>
      <c r="I20" s="44">
        <v>64327.33</v>
      </c>
      <c r="J20" s="45">
        <f t="shared" si="6"/>
        <v>419077.38</v>
      </c>
      <c r="K20" s="46">
        <v>723193.68</v>
      </c>
      <c r="L20" s="45">
        <v>511784.15</v>
      </c>
      <c r="M20" s="43">
        <v>660317.11</v>
      </c>
      <c r="N20" s="47">
        <v>571321</v>
      </c>
      <c r="O20" s="44">
        <v>265293.60000000003</v>
      </c>
      <c r="P20" s="28">
        <f t="shared" si="7"/>
        <v>306027.39999999997</v>
      </c>
      <c r="Q20" s="43">
        <v>661011.13</v>
      </c>
      <c r="R20" s="44">
        <v>134666.89000000013</v>
      </c>
      <c r="S20" s="44"/>
      <c r="T20" s="44">
        <f t="shared" si="8"/>
        <v>526344.23999999987</v>
      </c>
      <c r="U20" s="44">
        <v>639222.80000000005</v>
      </c>
      <c r="V20" s="44">
        <v>74743.39000000013</v>
      </c>
      <c r="W20" s="30"/>
      <c r="X20" s="31">
        <f t="shared" si="0"/>
        <v>564479.40999999992</v>
      </c>
      <c r="Y20" s="43">
        <v>661034.71</v>
      </c>
      <c r="Z20" s="48">
        <v>309996.44</v>
      </c>
      <c r="AA20" s="49">
        <v>660885.85</v>
      </c>
      <c r="AB20" s="47">
        <v>822439.98</v>
      </c>
      <c r="AC20" s="43"/>
      <c r="AD20" s="48"/>
      <c r="AE20" s="43"/>
      <c r="AF20" s="48"/>
      <c r="AG20" s="43"/>
      <c r="AH20" s="48"/>
      <c r="AI20" s="43"/>
      <c r="AJ20" s="48"/>
      <c r="AK20" s="43"/>
      <c r="AL20" s="47"/>
      <c r="AM20" s="23">
        <f t="shared" si="9"/>
        <v>3957225.11</v>
      </c>
      <c r="AN20" s="31">
        <f t="shared" si="10"/>
        <v>2933804.76</v>
      </c>
      <c r="AO20" s="50">
        <f t="shared" si="11"/>
        <v>0.74137929444200856</v>
      </c>
      <c r="AP20" s="36">
        <f t="shared" si="1"/>
        <v>15484409.119999999</v>
      </c>
      <c r="AQ20" s="37">
        <f t="shared" si="2"/>
        <v>11119466.810000002</v>
      </c>
      <c r="AR20" s="50">
        <f t="shared" si="12"/>
        <v>0.71810727318214929</v>
      </c>
      <c r="AS20" s="39">
        <f t="shared" si="3"/>
        <v>2635304.5499999998</v>
      </c>
      <c r="AT20" s="39">
        <f t="shared" si="4"/>
        <v>1801368.3399999999</v>
      </c>
    </row>
    <row r="21" spans="1:46" x14ac:dyDescent="0.2">
      <c r="A21" s="40">
        <v>17</v>
      </c>
      <c r="B21" s="41" t="s">
        <v>17</v>
      </c>
      <c r="C21" s="42">
        <v>26861401.400000002</v>
      </c>
      <c r="D21" s="22">
        <v>22519465.84</v>
      </c>
      <c r="E21" s="50">
        <f t="shared" si="5"/>
        <v>0.83835781702737211</v>
      </c>
      <c r="F21" s="43">
        <v>1429630.17</v>
      </c>
      <c r="G21" s="44">
        <v>119749.71</v>
      </c>
      <c r="H21" s="44">
        <v>1135067.6499999999</v>
      </c>
      <c r="I21" s="44">
        <v>457711.61</v>
      </c>
      <c r="J21" s="45">
        <f t="shared" si="6"/>
        <v>797105.74999999988</v>
      </c>
      <c r="K21" s="46">
        <v>1469842.51</v>
      </c>
      <c r="L21" s="45">
        <v>692750.66</v>
      </c>
      <c r="M21" s="43">
        <v>1434660.78</v>
      </c>
      <c r="N21" s="47">
        <v>1444650.04</v>
      </c>
      <c r="O21" s="44">
        <v>641357.93999999994</v>
      </c>
      <c r="P21" s="28">
        <f t="shared" si="7"/>
        <v>803292.10000000009</v>
      </c>
      <c r="Q21" s="43">
        <v>1433920.95</v>
      </c>
      <c r="R21" s="44">
        <v>-402.29999999981374</v>
      </c>
      <c r="S21" s="44"/>
      <c r="T21" s="44">
        <f t="shared" si="8"/>
        <v>1434323.2499999998</v>
      </c>
      <c r="U21" s="44">
        <v>985058.41</v>
      </c>
      <c r="V21" s="44">
        <v>0</v>
      </c>
      <c r="W21" s="30"/>
      <c r="X21" s="31">
        <f t="shared" si="0"/>
        <v>985058.41</v>
      </c>
      <c r="Y21" s="43">
        <v>1436220.01</v>
      </c>
      <c r="Z21" s="48">
        <v>904875.42</v>
      </c>
      <c r="AA21" s="49">
        <v>1435450.44</v>
      </c>
      <c r="AB21" s="47">
        <v>861567.64</v>
      </c>
      <c r="AC21" s="43"/>
      <c r="AD21" s="48"/>
      <c r="AE21" s="43"/>
      <c r="AF21" s="48"/>
      <c r="AG21" s="43"/>
      <c r="AH21" s="48"/>
      <c r="AI21" s="43"/>
      <c r="AJ21" s="48"/>
      <c r="AK21" s="43"/>
      <c r="AL21" s="47"/>
      <c r="AM21" s="23">
        <f t="shared" si="9"/>
        <v>8640127.1600000001</v>
      </c>
      <c r="AN21" s="31">
        <f t="shared" si="10"/>
        <v>5044649.9799999995</v>
      </c>
      <c r="AO21" s="50">
        <f t="shared" si="11"/>
        <v>0.5838629324061938</v>
      </c>
      <c r="AP21" s="36">
        <f t="shared" si="1"/>
        <v>35501528.560000002</v>
      </c>
      <c r="AQ21" s="37">
        <f t="shared" si="2"/>
        <v>27564115.820000004</v>
      </c>
      <c r="AR21" s="50">
        <f t="shared" si="12"/>
        <v>0.77642053562326963</v>
      </c>
      <c r="AS21" s="39">
        <f t="shared" si="3"/>
        <v>5768456.71</v>
      </c>
      <c r="AT21" s="39">
        <f t="shared" si="4"/>
        <v>3278206.9200000004</v>
      </c>
    </row>
    <row r="22" spans="1:46" x14ac:dyDescent="0.2">
      <c r="A22" s="40">
        <v>18</v>
      </c>
      <c r="B22" s="41" t="s">
        <v>18</v>
      </c>
      <c r="C22" s="42">
        <v>79307602.789999992</v>
      </c>
      <c r="D22" s="22">
        <v>54521943.870000005</v>
      </c>
      <c r="E22" s="50">
        <f t="shared" si="5"/>
        <v>0.68747436502865467</v>
      </c>
      <c r="F22" s="43">
        <v>4458798.22</v>
      </c>
      <c r="G22" s="44">
        <v>392697.96</v>
      </c>
      <c r="H22" s="44">
        <v>3576076.4</v>
      </c>
      <c r="I22" s="44">
        <v>372698.06</v>
      </c>
      <c r="J22" s="45">
        <f t="shared" si="6"/>
        <v>3596076.3</v>
      </c>
      <c r="K22" s="46">
        <v>4498393.07</v>
      </c>
      <c r="L22" s="45">
        <v>2357717.37</v>
      </c>
      <c r="M22" s="43">
        <v>5848354.7599999998</v>
      </c>
      <c r="N22" s="47">
        <v>4164384.54</v>
      </c>
      <c r="O22" s="44">
        <v>1863012.25</v>
      </c>
      <c r="P22" s="28">
        <f t="shared" si="7"/>
        <v>2301372.29</v>
      </c>
      <c r="Q22" s="43">
        <v>3353944.25</v>
      </c>
      <c r="R22" s="44">
        <v>-10955.220000000671</v>
      </c>
      <c r="S22" s="44"/>
      <c r="T22" s="44">
        <f t="shared" si="8"/>
        <v>3364899.4700000007</v>
      </c>
      <c r="U22" s="44">
        <v>3357533.32</v>
      </c>
      <c r="V22" s="44">
        <v>10019.679999999702</v>
      </c>
      <c r="W22" s="30"/>
      <c r="X22" s="31">
        <f t="shared" si="0"/>
        <v>3347513.64</v>
      </c>
      <c r="Y22" s="43">
        <v>4574796.08</v>
      </c>
      <c r="Z22" s="48">
        <v>3679153.05</v>
      </c>
      <c r="AA22" s="49">
        <v>4576003.1900000004</v>
      </c>
      <c r="AB22" s="47">
        <v>4830173.58</v>
      </c>
      <c r="AC22" s="43"/>
      <c r="AD22" s="48"/>
      <c r="AE22" s="43"/>
      <c r="AF22" s="48"/>
      <c r="AG22" s="43"/>
      <c r="AH22" s="48"/>
      <c r="AI22" s="43"/>
      <c r="AJ22" s="48"/>
      <c r="AK22" s="43"/>
      <c r="AL22" s="47"/>
      <c r="AM22" s="23">
        <f t="shared" si="9"/>
        <v>27321244.790000003</v>
      </c>
      <c r="AN22" s="31">
        <f t="shared" si="10"/>
        <v>20112006.229999997</v>
      </c>
      <c r="AO22" s="50">
        <f t="shared" si="11"/>
        <v>0.73613066990861642</v>
      </c>
      <c r="AP22" s="36">
        <f t="shared" si="1"/>
        <v>106628847.57999998</v>
      </c>
      <c r="AQ22" s="37">
        <f t="shared" si="2"/>
        <v>74633950.099999994</v>
      </c>
      <c r="AR22" s="50">
        <f t="shared" si="12"/>
        <v>0.69994144918432777</v>
      </c>
      <c r="AS22" s="39">
        <f t="shared" si="3"/>
        <v>18170445.52</v>
      </c>
      <c r="AT22" s="39">
        <f t="shared" si="4"/>
        <v>11602679.600000001</v>
      </c>
    </row>
    <row r="23" spans="1:46" x14ac:dyDescent="0.2">
      <c r="A23" s="40">
        <v>19</v>
      </c>
      <c r="B23" s="41" t="s">
        <v>19</v>
      </c>
      <c r="C23" s="42">
        <v>18450296.850000001</v>
      </c>
      <c r="D23" s="22">
        <v>9790313.3200000003</v>
      </c>
      <c r="E23" s="50">
        <f t="shared" si="5"/>
        <v>0.53063175078399882</v>
      </c>
      <c r="F23" s="43">
        <v>1149882.06</v>
      </c>
      <c r="G23" s="44">
        <v>53388.6</v>
      </c>
      <c r="H23" s="44">
        <v>936722.35</v>
      </c>
      <c r="I23" s="44">
        <v>125213.99</v>
      </c>
      <c r="J23" s="45">
        <f t="shared" si="6"/>
        <v>864896.96</v>
      </c>
      <c r="K23" s="46">
        <v>1143739.3799999999</v>
      </c>
      <c r="L23" s="45">
        <v>854668.83</v>
      </c>
      <c r="M23" s="43">
        <v>1157340.1200000001</v>
      </c>
      <c r="N23" s="47">
        <v>544695.68000000005</v>
      </c>
      <c r="O23" s="44">
        <v>101171.7</v>
      </c>
      <c r="P23" s="28">
        <f t="shared" si="7"/>
        <v>443523.98000000004</v>
      </c>
      <c r="Q23" s="43">
        <v>1153044.94</v>
      </c>
      <c r="R23" s="44">
        <v>0</v>
      </c>
      <c r="S23" s="44"/>
      <c r="T23" s="44">
        <f t="shared" si="8"/>
        <v>1153044.94</v>
      </c>
      <c r="U23" s="44">
        <v>615601.21</v>
      </c>
      <c r="V23" s="44">
        <v>0</v>
      </c>
      <c r="W23" s="30"/>
      <c r="X23" s="31">
        <f t="shared" si="0"/>
        <v>615601.21</v>
      </c>
      <c r="Y23" s="43">
        <v>1152330.72</v>
      </c>
      <c r="Z23" s="48">
        <v>1502084.49</v>
      </c>
      <c r="AA23" s="49">
        <v>1152351.3</v>
      </c>
      <c r="AB23" s="47">
        <v>949864.87</v>
      </c>
      <c r="AC23" s="43"/>
      <c r="AD23" s="48"/>
      <c r="AE23" s="43"/>
      <c r="AF23" s="48"/>
      <c r="AG23" s="43"/>
      <c r="AH23" s="48"/>
      <c r="AI23" s="43"/>
      <c r="AJ23" s="48"/>
      <c r="AK23" s="43"/>
      <c r="AL23" s="47"/>
      <c r="AM23" s="23">
        <f t="shared" si="9"/>
        <v>6908688.5199999996</v>
      </c>
      <c r="AN23" s="31">
        <f t="shared" si="10"/>
        <v>5230640.34</v>
      </c>
      <c r="AO23" s="50">
        <f t="shared" si="11"/>
        <v>0.75711045951164113</v>
      </c>
      <c r="AP23" s="36">
        <f t="shared" si="1"/>
        <v>25358985.370000001</v>
      </c>
      <c r="AQ23" s="37">
        <f t="shared" si="2"/>
        <v>15020953.66</v>
      </c>
      <c r="AR23" s="50">
        <f t="shared" si="12"/>
        <v>0.59233259694096352</v>
      </c>
      <c r="AS23" s="39">
        <f t="shared" si="3"/>
        <v>4604006.5</v>
      </c>
      <c r="AT23" s="39">
        <f t="shared" si="4"/>
        <v>2778690.98</v>
      </c>
    </row>
    <row r="24" spans="1:46" x14ac:dyDescent="0.2">
      <c r="A24" s="40">
        <v>20</v>
      </c>
      <c r="B24" s="41" t="s">
        <v>20</v>
      </c>
      <c r="C24" s="42">
        <v>5527574.1399999997</v>
      </c>
      <c r="D24" s="22">
        <v>3133836.4900000007</v>
      </c>
      <c r="E24" s="50">
        <f t="shared" si="5"/>
        <v>0.56694607989464274</v>
      </c>
      <c r="F24" s="43">
        <v>333372.93</v>
      </c>
      <c r="G24" s="44">
        <v>7163.4</v>
      </c>
      <c r="H24" s="44">
        <v>548322.77</v>
      </c>
      <c r="I24" s="44">
        <v>206350.45</v>
      </c>
      <c r="J24" s="51">
        <f t="shared" si="6"/>
        <v>349135.72000000003</v>
      </c>
      <c r="K24" s="52">
        <v>326210.19</v>
      </c>
      <c r="L24" s="51">
        <v>343818.97</v>
      </c>
      <c r="M24" s="43">
        <v>317379.45</v>
      </c>
      <c r="N24" s="47">
        <v>151572.07999999999</v>
      </c>
      <c r="O24" s="44">
        <v>30357.600000000006</v>
      </c>
      <c r="P24" s="28">
        <f t="shared" si="7"/>
        <v>121214.47999999998</v>
      </c>
      <c r="Q24" s="43">
        <v>314258.96999999997</v>
      </c>
      <c r="R24" s="44">
        <v>32099.820000000065</v>
      </c>
      <c r="S24" s="44"/>
      <c r="T24" s="44">
        <f t="shared" si="8"/>
        <v>282159.14999999991</v>
      </c>
      <c r="U24" s="44">
        <v>220709.71</v>
      </c>
      <c r="V24" s="44">
        <v>74086.959999999963</v>
      </c>
      <c r="W24" s="30"/>
      <c r="X24" s="31">
        <f t="shared" si="0"/>
        <v>146622.75000000003</v>
      </c>
      <c r="Y24" s="43">
        <v>314443.77</v>
      </c>
      <c r="Z24" s="48">
        <v>281273.64</v>
      </c>
      <c r="AA24" s="49">
        <v>314275.77</v>
      </c>
      <c r="AB24" s="47">
        <v>196817.65</v>
      </c>
      <c r="AC24" s="43"/>
      <c r="AD24" s="48"/>
      <c r="AE24" s="43"/>
      <c r="AF24" s="48"/>
      <c r="AG24" s="43"/>
      <c r="AH24" s="48"/>
      <c r="AI24" s="43"/>
      <c r="AJ24" s="48"/>
      <c r="AK24" s="43"/>
      <c r="AL24" s="47"/>
      <c r="AM24" s="23">
        <f t="shared" si="9"/>
        <v>1887841.26</v>
      </c>
      <c r="AN24" s="31">
        <f t="shared" si="10"/>
        <v>1438883.21</v>
      </c>
      <c r="AO24" s="50">
        <f t="shared" si="11"/>
        <v>0.76218442751908067</v>
      </c>
      <c r="AP24" s="36">
        <f t="shared" si="1"/>
        <v>7415415.3999999985</v>
      </c>
      <c r="AQ24" s="37">
        <f t="shared" si="2"/>
        <v>4572719.7000000011</v>
      </c>
      <c r="AR24" s="50">
        <f t="shared" si="12"/>
        <v>0.61665051158159012</v>
      </c>
      <c r="AS24" s="39">
        <f t="shared" si="3"/>
        <v>1259121.7199999997</v>
      </c>
      <c r="AT24" s="39">
        <f t="shared" si="4"/>
        <v>960791.91999999993</v>
      </c>
    </row>
    <row r="25" spans="1:46" ht="16.5" thickBot="1" x14ac:dyDescent="0.25">
      <c r="A25" s="53">
        <v>21</v>
      </c>
      <c r="B25" s="54" t="s">
        <v>45</v>
      </c>
      <c r="C25" s="55"/>
      <c r="D25" s="56">
        <v>74306</v>
      </c>
      <c r="E25" s="71"/>
      <c r="F25" s="57"/>
      <c r="G25" s="58"/>
      <c r="H25" s="58"/>
      <c r="I25" s="59">
        <v>0</v>
      </c>
      <c r="J25" s="60">
        <f t="shared" si="6"/>
        <v>0</v>
      </c>
      <c r="K25" s="61">
        <v>0</v>
      </c>
      <c r="L25" s="60"/>
      <c r="M25" s="62"/>
      <c r="N25" s="63">
        <v>0</v>
      </c>
      <c r="O25" s="64"/>
      <c r="P25" s="28">
        <f t="shared" si="7"/>
        <v>0</v>
      </c>
      <c r="Q25" s="62"/>
      <c r="R25" s="64"/>
      <c r="S25" s="65"/>
      <c r="T25" s="65"/>
      <c r="U25" s="66"/>
      <c r="V25" s="58"/>
      <c r="W25" s="67"/>
      <c r="X25" s="68">
        <v>0</v>
      </c>
      <c r="Y25" s="57"/>
      <c r="Z25" s="69">
        <v>0</v>
      </c>
      <c r="AA25" s="66"/>
      <c r="AB25" s="70">
        <v>0</v>
      </c>
      <c r="AC25" s="57"/>
      <c r="AD25" s="69">
        <v>0</v>
      </c>
      <c r="AE25" s="57"/>
      <c r="AF25" s="69"/>
      <c r="AG25" s="57"/>
      <c r="AH25" s="69"/>
      <c r="AI25" s="57"/>
      <c r="AJ25" s="69"/>
      <c r="AK25" s="57"/>
      <c r="AL25" s="70"/>
      <c r="AM25" s="101">
        <f t="shared" si="9"/>
        <v>0</v>
      </c>
      <c r="AN25" s="102">
        <f t="shared" si="10"/>
        <v>0</v>
      </c>
      <c r="AO25" s="71"/>
      <c r="AP25" s="36">
        <f t="shared" si="1"/>
        <v>0</v>
      </c>
      <c r="AQ25" s="37">
        <f t="shared" si="2"/>
        <v>74306</v>
      </c>
      <c r="AR25" s="71"/>
      <c r="AS25" s="39">
        <f t="shared" si="3"/>
        <v>0</v>
      </c>
      <c r="AT25" s="39">
        <f t="shared" si="4"/>
        <v>0</v>
      </c>
    </row>
    <row r="26" spans="1:46" s="19" customFormat="1" ht="22.15" customHeight="1" thickBot="1" x14ac:dyDescent="0.25">
      <c r="A26" s="113" t="s">
        <v>21</v>
      </c>
      <c r="B26" s="114"/>
      <c r="C26" s="72">
        <f t="shared" ref="C26:I26" si="13">SUM(C5:C25)</f>
        <v>759447407.37</v>
      </c>
      <c r="D26" s="73">
        <f t="shared" si="13"/>
        <v>554375738.64999998</v>
      </c>
      <c r="E26" s="104">
        <f>D26/C26</f>
        <v>0.729972521164866</v>
      </c>
      <c r="F26" s="74">
        <f t="shared" si="13"/>
        <v>45959286.570000008</v>
      </c>
      <c r="G26" s="75">
        <f t="shared" si="13"/>
        <v>1613885.53</v>
      </c>
      <c r="H26" s="76">
        <f t="shared" si="13"/>
        <v>36069738.850000009</v>
      </c>
      <c r="I26" s="77">
        <f t="shared" si="13"/>
        <v>7790716.5600000005</v>
      </c>
      <c r="J26" s="78">
        <f>SUM(J5:J24)</f>
        <v>29892907.819999997</v>
      </c>
      <c r="K26" s="79">
        <f>SUM(K5:K25)</f>
        <v>45845090.669999994</v>
      </c>
      <c r="L26" s="80">
        <f t="shared" ref="L26:AN26" si="14">SUM(L5:L24)</f>
        <v>32552487.079999994</v>
      </c>
      <c r="M26" s="72">
        <f t="shared" si="14"/>
        <v>47019604.750000007</v>
      </c>
      <c r="N26" s="81">
        <f>SUM(N5:N25)</f>
        <v>45396707.769999996</v>
      </c>
      <c r="O26" s="76">
        <f>SUM(O5:O25)</f>
        <v>16429911.83</v>
      </c>
      <c r="P26" s="73">
        <f t="shared" si="14"/>
        <v>28966795.940000001</v>
      </c>
      <c r="Q26" s="72">
        <f t="shared" si="14"/>
        <v>44180407.510000005</v>
      </c>
      <c r="R26" s="76">
        <f t="shared" si="14"/>
        <v>1484603.6000000008</v>
      </c>
      <c r="S26" s="76">
        <f>SUM(S5:S25)</f>
        <v>440595</v>
      </c>
      <c r="T26" s="76">
        <f t="shared" si="14"/>
        <v>42695803.909999989</v>
      </c>
      <c r="U26" s="81">
        <f>SUM(U5:U25)</f>
        <v>36754258.850000001</v>
      </c>
      <c r="V26" s="81">
        <f>SUM(V5:V25)</f>
        <v>1332076.9000000001</v>
      </c>
      <c r="W26" s="81">
        <f>SUM(W5:W25)</f>
        <v>440595</v>
      </c>
      <c r="X26" s="78">
        <f t="shared" si="14"/>
        <v>35422181.950000003</v>
      </c>
      <c r="Y26" s="82">
        <f t="shared" si="14"/>
        <v>45638011.869999997</v>
      </c>
      <c r="Z26" s="83">
        <f>SUM(Z5:Z25)</f>
        <v>43168196.840000004</v>
      </c>
      <c r="AA26" s="84">
        <f t="shared" si="14"/>
        <v>46805122.70000001</v>
      </c>
      <c r="AB26" s="85">
        <f>SUM(AB5:AB25)</f>
        <v>38112342.949999988</v>
      </c>
      <c r="AC26" s="74">
        <f t="shared" si="14"/>
        <v>0</v>
      </c>
      <c r="AD26" s="86">
        <f t="shared" si="14"/>
        <v>0</v>
      </c>
      <c r="AE26" s="74">
        <f t="shared" si="14"/>
        <v>0</v>
      </c>
      <c r="AF26" s="86">
        <f t="shared" si="14"/>
        <v>0</v>
      </c>
      <c r="AG26" s="74">
        <f t="shared" si="14"/>
        <v>0</v>
      </c>
      <c r="AH26" s="86">
        <f t="shared" si="14"/>
        <v>0</v>
      </c>
      <c r="AI26" s="74">
        <f t="shared" si="14"/>
        <v>0</v>
      </c>
      <c r="AJ26" s="86">
        <f t="shared" si="14"/>
        <v>0</v>
      </c>
      <c r="AK26" s="74">
        <f t="shared" si="14"/>
        <v>0</v>
      </c>
      <c r="AL26" s="86">
        <f t="shared" si="14"/>
        <v>0</v>
      </c>
      <c r="AM26" s="84">
        <f t="shared" si="14"/>
        <v>273962920.46999997</v>
      </c>
      <c r="AN26" s="86">
        <f t="shared" si="14"/>
        <v>208114912.58000001</v>
      </c>
      <c r="AO26" s="104">
        <f>AN26/AM26</f>
        <v>0.75964627703254983</v>
      </c>
      <c r="AP26" s="79">
        <f>SUM(AP5:AP24)</f>
        <v>1033410327.8399999</v>
      </c>
      <c r="AQ26" s="80">
        <f>SUM(AQ5:AQ24)</f>
        <v>762416345.23000014</v>
      </c>
      <c r="AR26" s="103">
        <f>AQ26/AP26</f>
        <v>0.7377672979363169</v>
      </c>
      <c r="AS26" s="39">
        <f t="shared" si="3"/>
        <v>181519785.89999998</v>
      </c>
      <c r="AT26" s="39">
        <f t="shared" si="4"/>
        <v>126834372.78999999</v>
      </c>
    </row>
    <row r="27" spans="1:46" s="1" customFormat="1" ht="19.5" customHeight="1" thickBot="1" x14ac:dyDescent="0.25">
      <c r="A27" s="115" t="s">
        <v>51</v>
      </c>
      <c r="B27" s="116"/>
      <c r="C27" s="117">
        <f>C26-D26</f>
        <v>205071668.72000003</v>
      </c>
      <c r="D27" s="116"/>
      <c r="E27" s="130"/>
      <c r="F27" s="87"/>
      <c r="G27" s="123">
        <f>F26-J26</f>
        <v>16066378.750000011</v>
      </c>
      <c r="H27" s="124"/>
      <c r="I27" s="124"/>
      <c r="J27" s="125"/>
      <c r="K27" s="87"/>
      <c r="L27" s="88">
        <f>K26-L26</f>
        <v>13292603.59</v>
      </c>
      <c r="M27" s="89"/>
      <c r="N27" s="90"/>
      <c r="O27" s="90"/>
      <c r="P27" s="91">
        <f>M26-P26</f>
        <v>18052808.810000006</v>
      </c>
      <c r="Q27" s="92"/>
      <c r="R27" s="93"/>
      <c r="S27" s="93"/>
      <c r="T27" s="94"/>
      <c r="U27" s="94"/>
      <c r="V27" s="94"/>
      <c r="W27" s="95"/>
      <c r="X27" s="96">
        <f>T26-X26</f>
        <v>7273621.959999986</v>
      </c>
      <c r="Y27" s="97"/>
      <c r="Z27" s="88">
        <f>Y26-Z26</f>
        <v>2469815.0299999937</v>
      </c>
      <c r="AA27" s="98"/>
      <c r="AB27" s="105">
        <f>AA26-AB26</f>
        <v>8692779.7500000224</v>
      </c>
      <c r="AC27" s="97"/>
      <c r="AD27" s="99"/>
      <c r="AE27" s="97"/>
      <c r="AF27" s="99"/>
      <c r="AG27" s="97"/>
      <c r="AH27" s="99"/>
      <c r="AI27" s="97"/>
      <c r="AJ27" s="99"/>
      <c r="AK27" s="97"/>
      <c r="AL27" s="99"/>
      <c r="AM27" s="117">
        <f>AM26-AN26</f>
        <v>65848007.889999956</v>
      </c>
      <c r="AN27" s="127"/>
      <c r="AO27" s="100"/>
      <c r="AP27" s="117">
        <f>AP26-AQ26</f>
        <v>270993982.60999978</v>
      </c>
      <c r="AQ27" s="127"/>
      <c r="AS27" s="39" t="e">
        <f>K27+M27+T27+#REF!+F27</f>
        <v>#REF!</v>
      </c>
      <c r="AT27" s="39">
        <f t="shared" si="4"/>
        <v>38619034.359999992</v>
      </c>
    </row>
    <row r="29" spans="1:46" x14ac:dyDescent="0.2">
      <c r="I29" s="39"/>
      <c r="T29" s="39"/>
      <c r="U29" s="39">
        <f>J26+L26+P26+X26</f>
        <v>126834372.78999999</v>
      </c>
    </row>
    <row r="30" spans="1:46" x14ac:dyDescent="0.2">
      <c r="F30" s="39"/>
      <c r="G30" s="39"/>
      <c r="H30" s="39"/>
      <c r="I30" s="39"/>
      <c r="J30" s="39"/>
      <c r="K30" s="39"/>
      <c r="L30" s="39"/>
    </row>
    <row r="34" spans="6:10" x14ac:dyDescent="0.2">
      <c r="F34" s="39"/>
      <c r="J34" s="39"/>
    </row>
  </sheetData>
  <mergeCells count="26">
    <mergeCell ref="AM3:AN3"/>
    <mergeCell ref="AO3:AO4"/>
    <mergeCell ref="AP3:AQ3"/>
    <mergeCell ref="AR3:AR4"/>
    <mergeCell ref="A26:B26"/>
    <mergeCell ref="A27:B27"/>
    <mergeCell ref="C27:D27"/>
    <mergeCell ref="G27:J27"/>
    <mergeCell ref="AM27:AN27"/>
    <mergeCell ref="AP27:AQ27"/>
    <mergeCell ref="AA3:AB3"/>
    <mergeCell ref="AC3:AD3"/>
    <mergeCell ref="AE3:AF3"/>
    <mergeCell ref="AG3:AH3"/>
    <mergeCell ref="AI3:AJ3"/>
    <mergeCell ref="AK3:AL3"/>
    <mergeCell ref="B1:AQ1"/>
    <mergeCell ref="A3:A4"/>
    <mergeCell ref="B3:B4"/>
    <mergeCell ref="C3:D3"/>
    <mergeCell ref="E3:E4"/>
    <mergeCell ref="F3:J3"/>
    <mergeCell ref="K3:L3"/>
    <mergeCell ref="M3:P3"/>
    <mergeCell ref="Q3:X3"/>
    <mergeCell ref="Y3:Z3"/>
  </mergeCells>
  <pageMargins left="0" right="0" top="0.55118110236220474" bottom="0.55118110236220474" header="0.11811023622047245" footer="0.1181102362204724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2014-2015</vt:lpstr>
      <vt:lpstr>'2014-2015'!Область_печати</vt:lpstr>
    </vt:vector>
  </TitlesOfParts>
  <Company>Stimulsoft Reports 2014.1.1900 from 10 April 2014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Французова Ирина Васильевна</dc:creator>
  <dc:description/>
  <cp:lastModifiedBy>Кобзева Оксана Витальевна</cp:lastModifiedBy>
  <cp:lastPrinted>2016-07-12T02:04:23Z</cp:lastPrinted>
  <dcterms:created xsi:type="dcterms:W3CDTF">2015-01-16T06:11:54Z</dcterms:created>
  <dcterms:modified xsi:type="dcterms:W3CDTF">2016-07-27T00:46:05Z</dcterms:modified>
</cp:coreProperties>
</file>